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66925"/>
  <mc:AlternateContent xmlns:mc="http://schemas.openxmlformats.org/markup-compatibility/2006">
    <mc:Choice Requires="x15">
      <x15ac:absPath xmlns:x15ac="http://schemas.microsoft.com/office/spreadsheetml/2010/11/ac" url="https://d.docs.live.net/725e771cec4b776b/Desktop/Business/Grassroot Peacebuilders/Peacebuilder Academy_Lesson Videos/Video Lessons_Notes_Deliverables/M6_Conflict Resolution/M6 Deliverables/"/>
    </mc:Choice>
  </mc:AlternateContent>
  <xr:revisionPtr revIDLastSave="0" documentId="8_{E08FDE81-0294-4B31-9ECE-6CC8C85E7EEA}" xr6:coauthVersionLast="47" xr6:coauthVersionMax="47" xr10:uidLastSave="{00000000-0000-0000-0000-000000000000}"/>
  <bookViews>
    <workbookView xWindow="-98" yWindow="-98" windowWidth="20715" windowHeight="13155" xr2:uid="{EF1D12FB-E91B-4406-AF40-3BBD663EBCE9}"/>
  </bookViews>
  <sheets>
    <sheet name="My Needs, Offerings" sheetId="4" r:id="rId1"/>
    <sheet name="Partners' Needs, Offerings" sheetId="6" r:id="rId2"/>
    <sheet name="ID Power Partnerships" sheetId="9" r:id="rId3"/>
    <sheet name="MESO- Ex." sheetId="5" r:id="rId4"/>
    <sheet name="ScoringSystem- Ex. CEO Hire" sheetId="10" r:id="rId5"/>
    <sheet name="Calculator" sheetId="1" r:id="rId6"/>
    <sheet name="Reference" sheetId="2"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1" l="1"/>
  <c r="C13" i="1"/>
  <c r="W9" i="2"/>
  <c r="M2" i="10"/>
  <c r="M8" i="10"/>
  <c r="J49" i="10"/>
  <c r="J48" i="10"/>
  <c r="J47" i="10"/>
  <c r="J46" i="10"/>
  <c r="J45" i="10"/>
  <c r="J43" i="10"/>
  <c r="J42" i="10"/>
  <c r="J41" i="10"/>
  <c r="J40" i="10"/>
  <c r="J39" i="10"/>
  <c r="J37" i="10"/>
  <c r="J36" i="10"/>
  <c r="J35" i="10"/>
  <c r="J34" i="10"/>
  <c r="J33" i="10"/>
  <c r="J31" i="10"/>
  <c r="J30" i="10"/>
  <c r="J29" i="10"/>
  <c r="J28" i="10"/>
  <c r="J27" i="10"/>
  <c r="M13" i="10" s="1"/>
  <c r="J25" i="10"/>
  <c r="J24" i="10"/>
  <c r="J23" i="10"/>
  <c r="J22" i="10"/>
  <c r="J21" i="10"/>
  <c r="J19" i="10"/>
  <c r="J18" i="10"/>
  <c r="J17" i="10"/>
  <c r="J16" i="10"/>
  <c r="J15" i="10"/>
  <c r="J13" i="10"/>
  <c r="M9" i="10"/>
  <c r="J12" i="10"/>
  <c r="J11" i="10"/>
  <c r="M3" i="10" s="1"/>
  <c r="M7" i="10"/>
  <c r="J10" i="10"/>
  <c r="M6" i="10"/>
  <c r="J9" i="10"/>
  <c r="M5" i="10"/>
  <c r="M4" i="10"/>
  <c r="J7" i="10"/>
  <c r="J6" i="10"/>
  <c r="A6" i="10"/>
  <c r="A7" i="10" s="1"/>
  <c r="J5" i="10"/>
  <c r="G5" i="10"/>
  <c r="G6" i="10" s="1"/>
  <c r="G7" i="10" s="1"/>
  <c r="A5" i="10"/>
  <c r="J4" i="10"/>
  <c r="G4" i="10"/>
  <c r="A4" i="10"/>
  <c r="J3" i="10"/>
  <c r="M14" i="10"/>
  <c r="E2" i="10"/>
  <c r="E3" i="10" s="1"/>
  <c r="E1" i="10"/>
  <c r="N36" i="5"/>
  <c r="L36" i="5"/>
  <c r="N35" i="5"/>
  <c r="L35" i="5"/>
  <c r="H35" i="5"/>
  <c r="L25" i="5"/>
  <c r="O25" i="5" s="1"/>
  <c r="H25" i="5"/>
  <c r="P28" i="5"/>
  <c r="P17" i="5"/>
  <c r="P8" i="5"/>
  <c r="O6" i="5"/>
  <c r="O15" i="5"/>
  <c r="O26" i="5"/>
  <c r="L14" i="5"/>
  <c r="O14" i="5" s="1"/>
  <c r="H26" i="5"/>
  <c r="H15" i="5"/>
  <c r="H6" i="5"/>
  <c r="H14" i="5"/>
  <c r="H5" i="5"/>
  <c r="O5" i="5"/>
  <c r="M10" i="10" l="1"/>
  <c r="O35" i="5"/>
  <c r="I26" i="5"/>
  <c r="I6" i="5"/>
  <c r="I25" i="5"/>
  <c r="H28" i="5"/>
  <c r="O28" i="5"/>
  <c r="H8" i="5"/>
  <c r="H17" i="5"/>
  <c r="I15" i="5"/>
  <c r="O17" i="5"/>
  <c r="O8" i="5"/>
  <c r="I5" i="5"/>
  <c r="I8" i="5" s="1"/>
  <c r="I14" i="5"/>
  <c r="C10" i="1"/>
  <c r="C9" i="1"/>
  <c r="C8" i="1"/>
  <c r="C7" i="1"/>
  <c r="C6" i="1"/>
  <c r="C5" i="1"/>
  <c r="C4" i="1"/>
  <c r="C3" i="1"/>
  <c r="S7" i="2"/>
  <c r="S6" i="2"/>
  <c r="S5" i="2"/>
  <c r="S4" i="2"/>
  <c r="C11" i="1" l="1"/>
  <c r="I28" i="5"/>
  <c r="I1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 A</author>
  </authors>
  <commentList>
    <comment ref="F2" authorId="0" shapeId="0" xr:uid="{5CA701CB-8244-48E0-B515-29088A2AD9D3}">
      <text>
        <r>
          <rPr>
            <b/>
            <sz val="9"/>
            <color indexed="81"/>
            <rFont val="Tahoma"/>
            <family val="2"/>
          </rPr>
          <t>Chris A:</t>
        </r>
        <r>
          <rPr>
            <sz val="9"/>
            <color indexed="81"/>
            <rFont val="Tahoma"/>
            <family val="2"/>
          </rPr>
          <t xml:space="preserve">
= Who values yoiur offerings </t>
        </r>
      </text>
    </comment>
    <comment ref="E16" authorId="0" shapeId="0" xr:uid="{43C2BBAB-D645-44C3-A2F4-39AA463C8B22}">
      <text>
        <r>
          <rPr>
            <b/>
            <sz val="9"/>
            <color indexed="81"/>
            <rFont val="Tahoma"/>
            <family val="2"/>
          </rPr>
          <t>Chris A:</t>
        </r>
        <r>
          <rPr>
            <sz val="9"/>
            <color indexed="81"/>
            <rFont val="Tahoma"/>
            <family val="2"/>
          </rPr>
          <t xml:space="preserve">
Its expensive and time consuming to train new employees every 3-6 months
</t>
        </r>
      </text>
    </comment>
    <comment ref="E24" authorId="0" shapeId="0" xr:uid="{56079C7C-DE18-40DE-BB4A-7920B8F57C1E}">
      <text>
        <r>
          <rPr>
            <b/>
            <sz val="9"/>
            <color indexed="81"/>
            <rFont val="Tahoma"/>
            <family val="2"/>
          </rPr>
          <t>Chris A:</t>
        </r>
        <r>
          <rPr>
            <sz val="9"/>
            <color indexed="81"/>
            <rFont val="Tahoma"/>
            <family val="2"/>
          </rPr>
          <t xml:space="preserve">
Notice how exploring all needs can reveal new synergys (i.e., podcast = marketing + advocacy)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 A</author>
  </authors>
  <commentList>
    <comment ref="G2" authorId="0" shapeId="0" xr:uid="{F1738E5F-5968-4CCB-B1A1-83D82B4324CC}">
      <text>
        <r>
          <rPr>
            <b/>
            <sz val="9"/>
            <color indexed="81"/>
            <rFont val="Tahoma"/>
            <family val="2"/>
          </rPr>
          <t>Chris A:</t>
        </r>
        <r>
          <rPr>
            <sz val="9"/>
            <color indexed="81"/>
            <rFont val="Tahoma"/>
            <family val="2"/>
          </rPr>
          <t xml:space="preserve">
You might find it helpful to backwards plan with Column G first and then F </t>
        </r>
      </text>
    </comment>
    <comment ref="F6" authorId="0" shapeId="0" xr:uid="{9A348611-62E6-4E6C-8AAF-19127A991FCF}">
      <text>
        <r>
          <rPr>
            <b/>
            <sz val="9"/>
            <color indexed="81"/>
            <rFont val="Tahoma"/>
            <family val="2"/>
          </rPr>
          <t>Chris A:</t>
        </r>
        <r>
          <rPr>
            <sz val="9"/>
            <color indexed="81"/>
            <rFont val="Tahoma"/>
            <family val="2"/>
          </rPr>
          <t xml:space="preserve">
You can save time by not completing every box if you already explained the benefit in Column D
</t>
        </r>
      </text>
    </comment>
    <comment ref="F13" authorId="0" shapeId="0" xr:uid="{2B804274-75A2-4816-B272-4CBAE203310C}">
      <text>
        <r>
          <rPr>
            <b/>
            <sz val="9"/>
            <color indexed="81"/>
            <rFont val="Tahoma"/>
            <family val="2"/>
          </rPr>
          <t xml:space="preserve">Chris A:
</t>
        </r>
        <r>
          <rPr>
            <sz val="9"/>
            <color indexed="81"/>
            <rFont val="Tahoma"/>
            <family val="2"/>
          </rPr>
          <t>This variable cost can be mitigated with proper inventory management, buy since I'm on low budget I have no money for inventory right now</t>
        </r>
      </text>
    </comment>
    <comment ref="B60" authorId="0" shapeId="0" xr:uid="{A730F423-F96E-4676-8987-AF59811AA0F2}">
      <text>
        <r>
          <rPr>
            <b/>
            <sz val="9"/>
            <color indexed="81"/>
            <rFont val="Tahoma"/>
            <family val="2"/>
          </rPr>
          <t>Chris A:</t>
        </r>
        <r>
          <rPr>
            <sz val="9"/>
            <color indexed="81"/>
            <rFont val="Tahoma"/>
            <family val="2"/>
          </rPr>
          <t xml:space="preserve">
Why did I choose this partner despite these High benefit/High costs (i.e., light green) offerings?
***Remember our core need: </t>
        </r>
        <r>
          <rPr>
            <b/>
            <sz val="9"/>
            <color indexed="81"/>
            <rFont val="Tahoma"/>
            <family val="2"/>
          </rPr>
          <t>Protect/Help the cats.</t>
        </r>
      </text>
    </comment>
    <comment ref="B69" authorId="0" shapeId="0" xr:uid="{39D96D46-BE0C-4436-8CB2-2502257F88F1}">
      <text>
        <r>
          <rPr>
            <b/>
            <sz val="9"/>
            <color indexed="81"/>
            <rFont val="Tahoma"/>
            <family val="2"/>
          </rPr>
          <t>Chris A:</t>
        </r>
        <r>
          <rPr>
            <sz val="9"/>
            <color indexed="81"/>
            <rFont val="Tahoma"/>
            <family val="2"/>
          </rPr>
          <t xml:space="preserve">
Why didn't I immediately chose to partner with these support groups?
*Need to do a client assessment to find out if:
a. Brand and business will suffer from rowdy or "potentially dangerous" customers (i.e., would be hard to have an AA meeting and children's field trip at the same time)</t>
        </r>
      </text>
    </comment>
    <comment ref="F83" authorId="0" shapeId="0" xr:uid="{6C6084E2-D818-4E59-AE3A-10FCFD6D31B5}">
      <text>
        <r>
          <rPr>
            <b/>
            <sz val="9"/>
            <color indexed="81"/>
            <rFont val="Tahoma"/>
            <family val="2"/>
          </rPr>
          <t>Chris A:</t>
        </r>
        <r>
          <rPr>
            <sz val="9"/>
            <color indexed="81"/>
            <rFont val="Tahoma"/>
            <family val="2"/>
          </rPr>
          <t xml:space="preserve">
</t>
        </r>
        <r>
          <rPr>
            <b/>
            <sz val="9"/>
            <color indexed="81"/>
            <rFont val="Tahoma"/>
            <family val="2"/>
          </rPr>
          <t>Priority</t>
        </r>
        <r>
          <rPr>
            <sz val="9"/>
            <color indexed="81"/>
            <rFont val="Tahoma"/>
            <family val="2"/>
          </rPr>
          <t xml:space="preserve"> in this case means= </t>
        </r>
        <r>
          <rPr>
            <b/>
            <sz val="9"/>
            <color indexed="81"/>
            <rFont val="Tahoma"/>
            <family val="2"/>
          </rPr>
          <t>probability of successful partnership</t>
        </r>
        <r>
          <rPr>
            <sz val="9"/>
            <color indexed="81"/>
            <rFont val="Tahoma"/>
            <family val="2"/>
          </rPr>
          <t xml:space="preserve"> via ease of implementation and max value to both parties</t>
        </r>
      </text>
    </comment>
    <comment ref="G83" authorId="0" shapeId="0" xr:uid="{AB5F62AC-38B2-421D-BE2C-FB9EE0F7DE68}">
      <text>
        <r>
          <rPr>
            <b/>
            <sz val="9"/>
            <color indexed="81"/>
            <rFont val="Tahoma"/>
            <family val="2"/>
          </rPr>
          <t>Chris A:</t>
        </r>
        <r>
          <rPr>
            <sz val="9"/>
            <color indexed="81"/>
            <rFont val="Tahoma"/>
            <family val="2"/>
          </rPr>
          <t xml:space="preserve">
Combine overlapping ideas into a useful trade for multiple partners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Chris A</author>
  </authors>
  <commentList>
    <comment ref="I4" authorId="0" shapeId="0" xr:uid="{B0536F96-B045-41A9-9A3F-5CB72CFA68B4}">
      <text>
        <r>
          <rPr>
            <b/>
            <sz val="9"/>
            <color indexed="81"/>
            <rFont val="Tahoma"/>
            <family val="2"/>
          </rPr>
          <t>Chris A:</t>
        </r>
        <r>
          <rPr>
            <sz val="9"/>
            <color indexed="81"/>
            <rFont val="Tahoma"/>
            <family val="2"/>
          </rPr>
          <t xml:space="preserve">
I. Benefits:
a. Profit= Revenue - Costs
II. Can be both:
a. Quantitative = $$$
b. Qualitative= 
    - ex. Increased Brand Recognition= Marketing--&gt; build awareness--&gt; Increase sales= increase revenue</t>
        </r>
      </text>
    </comment>
    <comment ref="P5" authorId="0" shapeId="0" xr:uid="{D4966836-C795-4B90-8953-A57FB7DC5D8C}">
      <text>
        <r>
          <rPr>
            <b/>
            <sz val="9"/>
            <color indexed="81"/>
            <rFont val="Tahoma"/>
            <family val="2"/>
          </rPr>
          <t>Chris A:</t>
        </r>
        <r>
          <rPr>
            <sz val="9"/>
            <color indexed="81"/>
            <rFont val="Tahoma"/>
            <family val="2"/>
          </rPr>
          <t xml:space="preserve">
You can calculate a value here by knowing customer lifetime value (CLV) and customer acquistion costs (CAC)</t>
        </r>
      </text>
    </comment>
    <comment ref="O6" authorId="0" shapeId="0" xr:uid="{E1C892A8-9271-4FAA-963F-5C1F20A2BAA1}">
      <text>
        <r>
          <rPr>
            <b/>
            <sz val="9"/>
            <color indexed="81"/>
            <rFont val="Tahoma"/>
            <family val="2"/>
          </rPr>
          <t>Chris A:</t>
        </r>
        <r>
          <rPr>
            <sz val="9"/>
            <color indexed="81"/>
            <rFont val="Tahoma"/>
            <family val="2"/>
          </rPr>
          <t xml:space="preserve">
1) Need matching units, 
2) Convert montly cost to daily:
500/30</t>
        </r>
      </text>
    </comment>
    <comment ref="P6" authorId="0" shapeId="0" xr:uid="{0BD95055-2A95-4ABF-B6CE-16A3CEFAE108}">
      <text>
        <r>
          <rPr>
            <b/>
            <sz val="9"/>
            <color indexed="81"/>
            <rFont val="Tahoma"/>
            <family val="2"/>
          </rPr>
          <t>Chris A:</t>
        </r>
        <r>
          <rPr>
            <sz val="9"/>
            <color indexed="81"/>
            <rFont val="Tahoma"/>
            <family val="2"/>
          </rPr>
          <t xml:space="preserve">
Additional analysis needed to determine this value:
a. average customer expenditure per visit
b. Did customer use referal coupon?
C. Benefit = new customer profit - cost of goods sold - printing fees
</t>
        </r>
      </text>
    </comment>
    <comment ref="I13" authorId="0" shapeId="0" xr:uid="{4BA874D0-5A13-48E4-B273-0BD35619E8CD}">
      <text>
        <r>
          <rPr>
            <b/>
            <sz val="9"/>
            <color indexed="81"/>
            <rFont val="Tahoma"/>
            <family val="2"/>
          </rPr>
          <t>Chris A:</t>
        </r>
        <r>
          <rPr>
            <sz val="9"/>
            <color indexed="81"/>
            <rFont val="Tahoma"/>
            <family val="2"/>
          </rPr>
          <t xml:space="preserve">
I. Benefits:
a. Profit= Revenue - Costs
II. Can be both:
a. Quantitative = $$$
b. Qualitative= 
    - ex. Increased Brand Recognition= Marketing--&gt; build awareness--&gt; Increase sales= increase revenue</t>
        </r>
      </text>
    </comment>
    <comment ref="O15" authorId="0" shapeId="0" xr:uid="{CB283C86-79DA-447E-BF01-B92CFBB79041}">
      <text>
        <r>
          <rPr>
            <b/>
            <sz val="9"/>
            <color indexed="81"/>
            <rFont val="Tahoma"/>
            <family val="2"/>
          </rPr>
          <t>Chris A:</t>
        </r>
        <r>
          <rPr>
            <sz val="9"/>
            <color indexed="81"/>
            <rFont val="Tahoma"/>
            <family val="2"/>
          </rPr>
          <t xml:space="preserve">
1) Need matching units, 
2) Convert montly cost to daily:
500/30</t>
        </r>
      </text>
    </comment>
    <comment ref="P15" authorId="0" shapeId="0" xr:uid="{AC9FB938-144D-48DC-9D00-21C8F1031961}">
      <text>
        <r>
          <rPr>
            <b/>
            <sz val="9"/>
            <color indexed="81"/>
            <rFont val="Tahoma"/>
            <family val="2"/>
          </rPr>
          <t>Chris A:</t>
        </r>
        <r>
          <rPr>
            <sz val="9"/>
            <color indexed="81"/>
            <rFont val="Tahoma"/>
            <family val="2"/>
          </rPr>
          <t xml:space="preserve">
Additional analysis needed to determine this value:
a. average customer expenditure per visit
b. Did customer use referal coupon?
C. Benefit = new customer profit - cost of goods sold - printing fees
</t>
        </r>
      </text>
    </comment>
    <comment ref="I24" authorId="0" shapeId="0" xr:uid="{600842BD-E30D-4897-A5DA-9407F8A7967E}">
      <text>
        <r>
          <rPr>
            <b/>
            <sz val="9"/>
            <color indexed="81"/>
            <rFont val="Tahoma"/>
            <family val="2"/>
          </rPr>
          <t>Chris A:</t>
        </r>
        <r>
          <rPr>
            <sz val="9"/>
            <color indexed="81"/>
            <rFont val="Tahoma"/>
            <family val="2"/>
          </rPr>
          <t xml:space="preserve">
I. Benefits:
a. Profit= Revenue - Costs
II. Can be both:
a. Quantitative = $$$
b. Qualitative= 
    - ex. Increased Brand Recognition= Marketing--&gt; build awareness--&gt; Increase sales= increase revenue</t>
        </r>
      </text>
    </comment>
    <comment ref="O26" authorId="0" shapeId="0" xr:uid="{3DC24B52-1133-4CF3-81F9-424378FE4093}">
      <text>
        <r>
          <rPr>
            <b/>
            <sz val="9"/>
            <color indexed="81"/>
            <rFont val="Tahoma"/>
            <family val="2"/>
          </rPr>
          <t>Chris A:</t>
        </r>
        <r>
          <rPr>
            <sz val="9"/>
            <color indexed="81"/>
            <rFont val="Tahoma"/>
            <family val="2"/>
          </rPr>
          <t xml:space="preserve">
1) Need matching units, 
2) Convert montly cost to daily:
500/30</t>
        </r>
      </text>
    </comment>
    <comment ref="P26" authorId="0" shapeId="0" xr:uid="{E6799D58-0380-40F6-AB55-BD340A048BE8}">
      <text>
        <r>
          <rPr>
            <b/>
            <sz val="9"/>
            <color indexed="81"/>
            <rFont val="Tahoma"/>
            <family val="2"/>
          </rPr>
          <t>Chris A:</t>
        </r>
        <r>
          <rPr>
            <sz val="9"/>
            <color indexed="81"/>
            <rFont val="Tahoma"/>
            <family val="2"/>
          </rPr>
          <t xml:space="preserve">
Additional analysis needed to determine this value:
a. average customer expenditure per visit
b. Did customer use referal coupon?
C. Benefit = new customer profit - cost of goods sold - printing fees
</t>
        </r>
      </text>
    </comment>
    <comment ref="H33" authorId="0" shapeId="0" xr:uid="{E9A8D72A-6675-4166-9961-EFE962CEA8B3}">
      <text>
        <r>
          <rPr>
            <b/>
            <sz val="9"/>
            <color indexed="81"/>
            <rFont val="Tahoma"/>
            <family val="2"/>
          </rPr>
          <t>Chris A:</t>
        </r>
        <r>
          <rPr>
            <sz val="9"/>
            <color indexed="81"/>
            <rFont val="Tahoma"/>
            <family val="2"/>
          </rPr>
          <t xml:space="preserve">
Bargaining Zone= Ceiling - Anchor
</t>
        </r>
      </text>
    </comment>
    <comment ref="O33" authorId="0" shapeId="0" xr:uid="{0AEDD2E2-1AEE-4EDC-B50C-A558C61DBDC3}">
      <text>
        <r>
          <rPr>
            <b/>
            <sz val="9"/>
            <color indexed="81"/>
            <rFont val="Tahoma"/>
            <family val="2"/>
          </rPr>
          <t>Chris A:</t>
        </r>
        <r>
          <rPr>
            <sz val="9"/>
            <color indexed="81"/>
            <rFont val="Tahoma"/>
            <family val="2"/>
          </rPr>
          <t xml:space="preserve">
Bargaining Zone= Ceiling - Anchor
</t>
        </r>
      </text>
    </comment>
    <comment ref="E34" authorId="0" shapeId="0" xr:uid="{53D0DA6D-9258-4228-BF89-9A93B538E588}">
      <text>
        <r>
          <rPr>
            <b/>
            <sz val="9"/>
            <color indexed="81"/>
            <rFont val="Tahoma"/>
            <family val="2"/>
          </rPr>
          <t>Chris A:</t>
        </r>
        <r>
          <rPr>
            <sz val="9"/>
            <color indexed="81"/>
            <rFont val="Tahoma"/>
            <family val="2"/>
          </rPr>
          <t xml:space="preserve">
Stack Yeses to set integrative precedent
a. Start with Coupons because No changes made= quick agreement here and on to more challenging issues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Chris A</author>
  </authors>
  <commentList>
    <comment ref="H1" authorId="0" shapeId="0" xr:uid="{3CB7CF74-3840-4348-AD0F-89D4B6DAE356}">
      <text>
        <r>
          <rPr>
            <b/>
            <sz val="9"/>
            <color indexed="81"/>
            <rFont val="Tahoma"/>
            <family val="2"/>
          </rPr>
          <t>Chris A:</t>
        </r>
        <r>
          <rPr>
            <sz val="9"/>
            <color indexed="81"/>
            <rFont val="Tahoma"/>
            <family val="2"/>
          </rPr>
          <t xml:space="preserve">
A </t>
        </r>
        <r>
          <rPr>
            <b/>
            <sz val="9"/>
            <color indexed="81"/>
            <rFont val="Tahoma"/>
            <family val="2"/>
          </rPr>
          <t>weighted scoring system is a method used to prioritize or evaluate options by assigning different levels of importance (weights) to various criteria.</t>
        </r>
        <r>
          <rPr>
            <sz val="9"/>
            <color indexed="81"/>
            <rFont val="Tahoma"/>
            <family val="2"/>
          </rPr>
          <t xml:space="preserve"> 
</t>
        </r>
        <r>
          <rPr>
            <u/>
            <sz val="9"/>
            <color indexed="81"/>
            <rFont val="Tahoma"/>
            <family val="2"/>
          </rPr>
          <t>***To create one:</t>
        </r>
        <r>
          <rPr>
            <sz val="9"/>
            <color indexed="81"/>
            <rFont val="Tahoma"/>
            <family val="2"/>
          </rPr>
          <t xml:space="preserve">
a. list the criteria, 
b. assign a weight to each based on its importance,
c. score each option against the criteria, 
d. and then multiply the scores by the corresponding weights. 
e. Finally, sum the weighted scores for each option to get the total score, which helps in</t>
        </r>
        <r>
          <rPr>
            <b/>
            <sz val="9"/>
            <color indexed="81"/>
            <rFont val="Tahoma"/>
            <family val="2"/>
          </rPr>
          <t xml:space="preserve"> making a decision based on the highest total score</t>
        </r>
        <r>
          <rPr>
            <sz val="9"/>
            <color indexed="81"/>
            <rFont val="Tahoma"/>
            <family val="2"/>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Chris A</author>
  </authors>
  <commentList>
    <comment ref="B3" authorId="0" shapeId="0" xr:uid="{4185716B-0333-4797-9554-306E0B75182B}">
      <text>
        <r>
          <rPr>
            <b/>
            <sz val="9"/>
            <color indexed="81"/>
            <rFont val="Tahoma"/>
            <family val="2"/>
          </rPr>
          <t>Chris A:</t>
        </r>
        <r>
          <rPr>
            <sz val="9"/>
            <color indexed="81"/>
            <rFont val="Tahoma"/>
            <family val="2"/>
          </rPr>
          <t xml:space="preserve">
</t>
        </r>
        <r>
          <rPr>
            <b/>
            <sz val="9"/>
            <color indexed="81"/>
            <rFont val="Tahoma"/>
            <family val="2"/>
          </rPr>
          <t>Note:</t>
        </r>
        <r>
          <rPr>
            <sz val="9"/>
            <color indexed="81"/>
            <rFont val="Tahoma"/>
            <family val="2"/>
          </rPr>
          <t xml:space="preserve"> This is from the CEO's perspective. The CEO/Business loses more money relative to the size of the new hire's bonus. 
</t>
        </r>
        <r>
          <rPr>
            <b/>
            <sz val="9"/>
            <color indexed="81"/>
            <rFont val="Tahoma"/>
            <family val="2"/>
          </rPr>
          <t>CEO's OBJ:</t>
        </r>
        <r>
          <rPr>
            <sz val="9"/>
            <color indexed="81"/>
            <rFont val="Tahoma"/>
            <family val="2"/>
          </rPr>
          <t xml:space="preserve"> Recruit by offering the smallest package (to preserve business resources) you can get away with while maitaining company values, mission, and vision. </t>
        </r>
      </text>
    </comment>
    <comment ref="E3" authorId="0" shapeId="0" xr:uid="{0AEF7674-9E97-44AE-A586-D441696764E6}">
      <text>
        <r>
          <rPr>
            <b/>
            <sz val="9"/>
            <color indexed="81"/>
            <rFont val="Tahoma"/>
            <family val="2"/>
          </rPr>
          <t>Chris A:</t>
        </r>
        <r>
          <rPr>
            <sz val="9"/>
            <color indexed="81"/>
            <rFont val="Tahoma"/>
            <family val="2"/>
          </rPr>
          <t xml:space="preserve">
</t>
        </r>
        <r>
          <rPr>
            <b/>
            <sz val="9"/>
            <color indexed="81"/>
            <rFont val="Tahoma"/>
            <family val="2"/>
          </rPr>
          <t>Note:</t>
        </r>
        <r>
          <rPr>
            <sz val="9"/>
            <color indexed="81"/>
            <rFont val="Tahoma"/>
            <family val="2"/>
          </rPr>
          <t xml:space="preserve"> Priorities are undefined in this case but generally reflect business priorities/interests. 
</t>
        </r>
        <r>
          <rPr>
            <b/>
            <sz val="9"/>
            <color indexed="81"/>
            <rFont val="Tahoma"/>
            <family val="2"/>
          </rPr>
          <t>In this case</t>
        </r>
        <r>
          <rPr>
            <sz val="9"/>
            <color indexed="81"/>
            <rFont val="Tahoma"/>
            <family val="2"/>
          </rPr>
          <t xml:space="preserve">, Priority E has the most alignment with the CEO's vision. However, this is your tracking system and you can modify the point system in whichever way best fits your scenario. </t>
        </r>
      </text>
    </comment>
    <comment ref="T3" authorId="0" shapeId="0" xr:uid="{8965A4AF-37BE-4B60-93C5-90A31C6DF4AB}">
      <text>
        <r>
          <rPr>
            <b/>
            <sz val="9"/>
            <color indexed="81"/>
            <rFont val="Tahoma"/>
            <family val="2"/>
          </rPr>
          <t>Chris A:</t>
        </r>
        <r>
          <rPr>
            <sz val="9"/>
            <color indexed="81"/>
            <rFont val="Tahoma"/>
            <family val="2"/>
          </rPr>
          <t xml:space="preserve">
</t>
        </r>
        <r>
          <rPr>
            <b/>
            <sz val="9"/>
            <color indexed="81"/>
            <rFont val="Tahoma"/>
            <family val="2"/>
          </rPr>
          <t>Note:</t>
        </r>
        <r>
          <rPr>
            <sz val="9"/>
            <color indexed="81"/>
            <rFont val="Tahoma"/>
            <family val="2"/>
          </rPr>
          <t xml:space="preserve"> From the CEO's perspective, fewer points for more business expenditures (i.e., paying a higher salary) </t>
        </r>
      </text>
    </comment>
    <comment ref="H7" authorId="0" shapeId="0" xr:uid="{E11601BB-C71C-40DB-ADCD-C43D7906E2CC}">
      <text>
        <r>
          <rPr>
            <b/>
            <sz val="9"/>
            <color indexed="81"/>
            <rFont val="Tahoma"/>
            <family val="2"/>
          </rPr>
          <t>Chris A:</t>
        </r>
        <r>
          <rPr>
            <sz val="9"/>
            <color indexed="81"/>
            <rFont val="Tahoma"/>
            <family val="2"/>
          </rPr>
          <t xml:space="preserve">
</t>
        </r>
        <r>
          <rPr>
            <b/>
            <sz val="9"/>
            <color indexed="81"/>
            <rFont val="Tahoma"/>
            <family val="2"/>
          </rPr>
          <t>Note:</t>
        </r>
        <r>
          <rPr>
            <sz val="9"/>
            <color indexed="81"/>
            <rFont val="Tahoma"/>
            <family val="2"/>
          </rPr>
          <t xml:space="preserve"> Similar logic as bonus, more points for having to pay for fewer vacation days and extracting more labor hours from your new hire. </t>
        </r>
      </text>
    </comment>
    <comment ref="K7" authorId="0" shapeId="0" xr:uid="{CA823563-2D06-41DA-B142-24E9CE7A26B3}">
      <text>
        <r>
          <rPr>
            <b/>
            <sz val="9"/>
            <color indexed="81"/>
            <rFont val="Tahoma"/>
            <family val="2"/>
          </rPr>
          <t>Chris A:</t>
        </r>
        <r>
          <rPr>
            <sz val="9"/>
            <color indexed="81"/>
            <rFont val="Tahoma"/>
            <family val="2"/>
          </rPr>
          <t xml:space="preserve">
</t>
        </r>
        <r>
          <rPr>
            <b/>
            <sz val="9"/>
            <color indexed="81"/>
            <rFont val="Tahoma"/>
            <family val="2"/>
          </rPr>
          <t>Note:</t>
        </r>
        <r>
          <rPr>
            <sz val="9"/>
            <color indexed="81"/>
            <rFont val="Tahoma"/>
            <family val="2"/>
          </rPr>
          <t xml:space="preserve"> In this case, our grand opening won't be until September 1st and we would like to delay having to pay CEO salary expense to save as much money as possible on our limited budget. </t>
        </r>
      </text>
    </comment>
    <comment ref="N7" authorId="0" shapeId="0" xr:uid="{375F565C-6A01-47F3-9C6A-2B04228D950D}">
      <text>
        <r>
          <rPr>
            <b/>
            <sz val="9"/>
            <color indexed="81"/>
            <rFont val="Tahoma"/>
            <family val="2"/>
          </rPr>
          <t>Chris A:</t>
        </r>
        <r>
          <rPr>
            <sz val="9"/>
            <color indexed="81"/>
            <rFont val="Tahoma"/>
            <family val="2"/>
          </rPr>
          <t xml:space="preserve">
</t>
        </r>
        <r>
          <rPr>
            <b/>
            <sz val="9"/>
            <color indexed="81"/>
            <rFont val="Tahoma"/>
            <family val="2"/>
          </rPr>
          <t>Note:</t>
        </r>
        <r>
          <rPr>
            <sz val="9"/>
            <color indexed="81"/>
            <rFont val="Tahoma"/>
            <family val="2"/>
          </rPr>
          <t xml:space="preserve"> From the CEOs perspective, more points allocated for fewer business expenses (i.e., moving expenditures). </t>
        </r>
      </text>
    </comment>
    <comment ref="Q7" authorId="0" shapeId="0" xr:uid="{5B6B8A9B-9474-401C-AAB3-B1440F45463F}">
      <text>
        <r>
          <rPr>
            <b/>
            <sz val="9"/>
            <color indexed="81"/>
            <rFont val="Tahoma"/>
            <family val="2"/>
          </rPr>
          <t>Chris A:</t>
        </r>
        <r>
          <rPr>
            <sz val="9"/>
            <color indexed="81"/>
            <rFont val="Tahoma"/>
            <family val="2"/>
          </rPr>
          <t xml:space="preserve">
</t>
        </r>
        <r>
          <rPr>
            <b/>
            <sz val="9"/>
            <color indexed="81"/>
            <rFont val="Tahoma"/>
            <family val="2"/>
          </rPr>
          <t>Note:</t>
        </r>
        <r>
          <rPr>
            <sz val="9"/>
            <color indexed="81"/>
            <rFont val="Tahoma"/>
            <family val="2"/>
          </rPr>
          <t xml:space="preserve"> From the CEOs perspective, more points allocated to the most comprehensive and cost effective insurance plan. </t>
        </r>
      </text>
    </comment>
    <comment ref="W7" authorId="0" shapeId="0" xr:uid="{63214AF7-01AA-4676-ABA5-0655AE487A42}">
      <text>
        <r>
          <rPr>
            <b/>
            <sz val="9"/>
            <color indexed="81"/>
            <rFont val="Tahoma"/>
            <family val="2"/>
          </rPr>
          <t>Chris A:</t>
        </r>
        <r>
          <rPr>
            <sz val="9"/>
            <color indexed="81"/>
            <rFont val="Tahoma"/>
            <family val="2"/>
          </rPr>
          <t xml:space="preserve">
</t>
        </r>
        <r>
          <rPr>
            <b/>
            <sz val="9"/>
            <color indexed="81"/>
            <rFont val="Tahoma"/>
            <family val="2"/>
          </rPr>
          <t>Note:</t>
        </r>
        <r>
          <rPr>
            <sz val="9"/>
            <color indexed="81"/>
            <rFont val="Tahoma"/>
            <family val="2"/>
          </rPr>
          <t xml:space="preserve"> From the CEO's perspective, our business advisors have recommended we open our new location here due to its ideal business and environmental climate. 
More points awarded to locations with fewer competitors. </t>
        </r>
      </text>
    </comment>
  </commentList>
</comments>
</file>

<file path=xl/sharedStrings.xml><?xml version="1.0" encoding="utf-8"?>
<sst xmlns="http://schemas.openxmlformats.org/spreadsheetml/2006/main" count="805" uniqueCount="445">
  <si>
    <t>Salary</t>
  </si>
  <si>
    <t>Vacation Time</t>
  </si>
  <si>
    <t>Insurance</t>
  </si>
  <si>
    <t>Job Assignment</t>
  </si>
  <si>
    <t>Starting Date</t>
  </si>
  <si>
    <t>Bonus</t>
  </si>
  <si>
    <t>Location</t>
  </si>
  <si>
    <t>Moving Expense</t>
  </si>
  <si>
    <t>Category</t>
  </si>
  <si>
    <t>Value</t>
  </si>
  <si>
    <t>Points</t>
  </si>
  <si>
    <t>Options</t>
  </si>
  <si>
    <t>Moving Expenses</t>
  </si>
  <si>
    <t>Insurance Coverage</t>
  </si>
  <si>
    <t>New York</t>
  </si>
  <si>
    <t>Boston</t>
  </si>
  <si>
    <t>Chicago</t>
  </si>
  <si>
    <t>Atlanta</t>
  </si>
  <si>
    <t>San Francisco</t>
  </si>
  <si>
    <t>Plan A</t>
  </si>
  <si>
    <t>Plan B</t>
  </si>
  <si>
    <t>Plan C</t>
  </si>
  <si>
    <t>Plan D</t>
  </si>
  <si>
    <t>Plan E</t>
  </si>
  <si>
    <t>25 Days</t>
  </si>
  <si>
    <t>20 Days</t>
  </si>
  <si>
    <t>15 Days</t>
  </si>
  <si>
    <t>10 Days</t>
  </si>
  <si>
    <t>5 Days</t>
  </si>
  <si>
    <t>Division E</t>
  </si>
  <si>
    <t>Division D</t>
  </si>
  <si>
    <t>Division C</t>
  </si>
  <si>
    <t>Division B</t>
  </si>
  <si>
    <t>Division A</t>
  </si>
  <si>
    <t>Issues</t>
  </si>
  <si>
    <t>Weight</t>
  </si>
  <si>
    <t>Score</t>
  </si>
  <si>
    <t>Min</t>
  </si>
  <si>
    <t>Max</t>
  </si>
  <si>
    <t>Range</t>
  </si>
  <si>
    <t>Actual Deal</t>
  </si>
  <si>
    <t>Scoring System Points</t>
  </si>
  <si>
    <t>Salary (27.8%)</t>
  </si>
  <si>
    <t>Vacation Time (18.5%)</t>
  </si>
  <si>
    <t>Insurance Coverage (14.8%)</t>
  </si>
  <si>
    <t>Starting Date (11.1%)</t>
  </si>
  <si>
    <t>Bonus (7.4%)</t>
  </si>
  <si>
    <t>Moving Expenses (3.7%)</t>
  </si>
  <si>
    <t>Option A</t>
  </si>
  <si>
    <t>Café Owner to Grocer</t>
  </si>
  <si>
    <t>Grocer to Café Owner</t>
  </si>
  <si>
    <t xml:space="preserve">Quantity </t>
  </si>
  <si>
    <t>Me</t>
  </si>
  <si>
    <t>Benefits</t>
  </si>
  <si>
    <t>Trade</t>
  </si>
  <si>
    <t>Partner</t>
  </si>
  <si>
    <t>1)</t>
  </si>
  <si>
    <t>Grocery Store</t>
  </si>
  <si>
    <t xml:space="preserve"> #</t>
  </si>
  <si>
    <t>Pastries</t>
  </si>
  <si>
    <t>Item/Issue</t>
  </si>
  <si>
    <t>Unit</t>
  </si>
  <si>
    <t>Day</t>
  </si>
  <si>
    <t>Role</t>
  </si>
  <si>
    <t>Pastry Payment</t>
  </si>
  <si>
    <t>Item</t>
  </si>
  <si>
    <t>Printing Fee</t>
  </si>
  <si>
    <t>You</t>
  </si>
  <si>
    <t>Unit Cost ($)</t>
  </si>
  <si>
    <t>Total Costs ($)</t>
  </si>
  <si>
    <t>Option B</t>
  </si>
  <si>
    <t>Option C</t>
  </si>
  <si>
    <t>Coupons on Receipts</t>
  </si>
  <si>
    <t>Month</t>
  </si>
  <si>
    <t>Largest</t>
  </si>
  <si>
    <t>Window</t>
  </si>
  <si>
    <t>Medium</t>
  </si>
  <si>
    <t>Totals</t>
  </si>
  <si>
    <t>BATNA</t>
  </si>
  <si>
    <t>Data Analysis- Insights for Negotiation Strategy</t>
  </si>
  <si>
    <t>Advertisement</t>
  </si>
  <si>
    <t>Attract new customers</t>
  </si>
  <si>
    <t>Ad Space</t>
  </si>
  <si>
    <t xml:space="preserve">Customer Referrals </t>
  </si>
  <si>
    <t>Item/Issue Priority</t>
  </si>
  <si>
    <t>QTY Min (Anchor)</t>
  </si>
  <si>
    <t>QTY Max (Ceiling)</t>
  </si>
  <si>
    <t>Value of Bargaining Zone</t>
  </si>
  <si>
    <t>item</t>
  </si>
  <si>
    <t xml:space="preserve">Day </t>
  </si>
  <si>
    <t>Café Sign Placement</t>
  </si>
  <si>
    <t>Med-Large</t>
  </si>
  <si>
    <t>Color</t>
  </si>
  <si>
    <t>Description</t>
  </si>
  <si>
    <t>Legend</t>
  </si>
  <si>
    <t>Yellow</t>
  </si>
  <si>
    <t>Light Green</t>
  </si>
  <si>
    <t>Dark Green</t>
  </si>
  <si>
    <t>Agreed Upon Value (Deal)</t>
  </si>
  <si>
    <t>Constant Data</t>
  </si>
  <si>
    <t>Variable Data</t>
  </si>
  <si>
    <t>Red</t>
  </si>
  <si>
    <t>Deal Breaker</t>
  </si>
  <si>
    <t>Stay in Business
(Business Sustainability)</t>
  </si>
  <si>
    <t>Reduce Costs</t>
  </si>
  <si>
    <t>Increase Revenue</t>
  </si>
  <si>
    <t>Help the Community</t>
  </si>
  <si>
    <t>Protect the Cats</t>
  </si>
  <si>
    <t>Current Partners</t>
  </si>
  <si>
    <t>How to fulfill MY needs with THEIR Offerings</t>
  </si>
  <si>
    <t>How to fulfill THEIR needs with MY offerings</t>
  </si>
  <si>
    <t>Objective/Goal</t>
  </si>
  <si>
    <t>How Can I Meet My  Needs</t>
  </si>
  <si>
    <t>Convince current customers to pay more</t>
  </si>
  <si>
    <t>Convince current customers to buy more</t>
  </si>
  <si>
    <t>Create new revenue streams</t>
  </si>
  <si>
    <t>Reduce COGS (ingredients)</t>
  </si>
  <si>
    <t>Reduce rent costs</t>
  </si>
  <si>
    <t>My Current Offerings</t>
  </si>
  <si>
    <t>Rescue Cat Café</t>
  </si>
  <si>
    <t>Reduce cost of serving each customer</t>
  </si>
  <si>
    <t>Provide safe space free of dangerous people and weather</t>
  </si>
  <si>
    <t>Care for more cats</t>
  </si>
  <si>
    <t>Provide healthy environment for cats and customers</t>
  </si>
  <si>
    <t>Improve neighborhood security (for both animals and people)</t>
  </si>
  <si>
    <t>Provide Jobs</t>
  </si>
  <si>
    <t>Alleviate local poverty</t>
  </si>
  <si>
    <t>Discover new ways to support the community</t>
  </si>
  <si>
    <t>Customers</t>
  </si>
  <si>
    <t>Cute Cats</t>
  </si>
  <si>
    <t>Declicious Craft Coffee</t>
  </si>
  <si>
    <t>Tasty Pastries</t>
  </si>
  <si>
    <t xml:space="preserve">Welcoming Environment </t>
  </si>
  <si>
    <t>Reduce labor/turnover costs</t>
  </si>
  <si>
    <t>Friendly/Attentive Staff</t>
  </si>
  <si>
    <t>Reliable Wi-Fi</t>
  </si>
  <si>
    <t>Faster Wi-Fi</t>
  </si>
  <si>
    <t>Bottomless cups of Coffee</t>
  </si>
  <si>
    <t>Loyalty Programs/Discounts</t>
  </si>
  <si>
    <t>Daily Specials</t>
  </si>
  <si>
    <t>Holiday Specials (unique menu)</t>
  </si>
  <si>
    <t>Small cat accessories (Stickers, cute toys, etc.)</t>
  </si>
  <si>
    <t>Potential New Offerings (Solutions)</t>
  </si>
  <si>
    <t xml:space="preserve">Sell cat food </t>
  </si>
  <si>
    <t>Sell craft coffee making accessories (cat face themed)</t>
  </si>
  <si>
    <t>New Partners</t>
  </si>
  <si>
    <t>Next door art store</t>
  </si>
  <si>
    <t>Petco/PetSmart/Fancy Feast Supplier</t>
  </si>
  <si>
    <t>Supplier</t>
  </si>
  <si>
    <t>University /Landlord/Mentors Group</t>
  </si>
  <si>
    <t>Advertising on bulletin Board</t>
  </si>
  <si>
    <t>Advertising on Website</t>
  </si>
  <si>
    <t>Local Businesses w/in 20 mile radius</t>
  </si>
  <si>
    <t>Employee Retention Program= 
a. Leadership &amp; Professional Development
b. Cafe entrepreneurship program</t>
  </si>
  <si>
    <t>Bulk Discounts</t>
  </si>
  <si>
    <t>Paying Rent</t>
  </si>
  <si>
    <t>Employees</t>
  </si>
  <si>
    <t xml:space="preserve">Landlord </t>
  </si>
  <si>
    <t>Ability to develop a relationship w/customers</t>
  </si>
  <si>
    <t>Free Pastries</t>
  </si>
  <si>
    <t xml:space="preserve">Steady business </t>
  </si>
  <si>
    <t xml:space="preserve">Employee Training </t>
  </si>
  <si>
    <t xml:space="preserve">Customers </t>
  </si>
  <si>
    <t xml:space="preserve">Mobile Table Management Software 
a. Reduces wait time
b.  Mobile ordering </t>
  </si>
  <si>
    <t>Joint Management Training Program</t>
  </si>
  <si>
    <t>Mostly empty storage room</t>
  </si>
  <si>
    <t>Extra space as subleased unit</t>
  </si>
  <si>
    <t>Animals</t>
  </si>
  <si>
    <t>Café &amp; Private Room for Animals</t>
  </si>
  <si>
    <t>Café</t>
  </si>
  <si>
    <t>Cat Sponsorship Program</t>
  </si>
  <si>
    <t xml:space="preserve">Animal Hospitals (Veterinarians) </t>
  </si>
  <si>
    <t>Animal Shelters</t>
  </si>
  <si>
    <t>Video Podcast for animal rights advocacy and marketing my café</t>
  </si>
  <si>
    <t xml:space="preserve">Pet influencers
Pet sponsors
Animal Activists </t>
  </si>
  <si>
    <t xml:space="preserve">Beautify the Environment (i.e., broken window theory)
</t>
  </si>
  <si>
    <t>a. Neighborhood watch</t>
  </si>
  <si>
    <t>b. Pet Lover Volunteers</t>
  </si>
  <si>
    <t>c. Artist collaborations</t>
  </si>
  <si>
    <t>Neighborhood community</t>
  </si>
  <si>
    <t>Animal Shelters, Online communities</t>
  </si>
  <si>
    <t>Artists</t>
  </si>
  <si>
    <t>Donate leftover food</t>
  </si>
  <si>
    <t>Homeless/Animal Shelters</t>
  </si>
  <si>
    <t>"End of Day" Discounts at affordable rates</t>
  </si>
  <si>
    <t>University students, homeless, volunteers</t>
  </si>
  <si>
    <t xml:space="preserve">Step 1- Identifying My Needs, Offerings, and Partners </t>
  </si>
  <si>
    <t>Step 5- Cultivate Power Partnerships Using MESOs</t>
  </si>
  <si>
    <t>Step 2: Identifying Transaction Partners + Step 3: Identify their Needs &amp; Offerings</t>
  </si>
  <si>
    <t xml:space="preserve"> Partners</t>
  </si>
  <si>
    <t xml:space="preserve">Their Offerings </t>
  </si>
  <si>
    <t>Step 4: Identify Most Powerful Partnerships</t>
  </si>
  <si>
    <t>Revenue</t>
  </si>
  <si>
    <t xml:space="preserve">Their Needs </t>
  </si>
  <si>
    <t>Tastier Pastries/food</t>
  </si>
  <si>
    <t>Repeat customer</t>
  </si>
  <si>
    <t>Repeat Customer= Increased Customer Lifetime Value= Increased Spending</t>
  </si>
  <si>
    <t>More time at café and potentially more spending</t>
  </si>
  <si>
    <t>Advertising revenue</t>
  </si>
  <si>
    <t>Revenue (i.e., current spending at café)</t>
  </si>
  <si>
    <t>Revenue and Referrals</t>
  </si>
  <si>
    <t>Higher Margins= More $$</t>
  </si>
  <si>
    <t>Revenue &amp; repeat customers</t>
  </si>
  <si>
    <t>Revenue, buying more items</t>
  </si>
  <si>
    <r>
      <t xml:space="preserve">(Entertainment) Cute Cats
</t>
    </r>
    <r>
      <rPr>
        <i/>
        <sz val="11"/>
        <color theme="1"/>
        <rFont val="Calibri"/>
        <family val="2"/>
        <scheme val="minor"/>
      </rPr>
      <t>a. More cats may attract new or more diverse customers</t>
    </r>
  </si>
  <si>
    <t>(Souvenirs) Small cat accessories (Stickers, cute toys, etc.)</t>
  </si>
  <si>
    <t>Revenue, increased brand awareness</t>
  </si>
  <si>
    <t xml:space="preserve">Status &amp; Recognition </t>
  </si>
  <si>
    <t>(Marketing) User Generated Content via Social Media Mentions</t>
  </si>
  <si>
    <t>Employment</t>
  </si>
  <si>
    <t>Free/Discounted Food</t>
  </si>
  <si>
    <t>Work</t>
  </si>
  <si>
    <r>
      <t xml:space="preserve">Career Advancement Opportunities
</t>
    </r>
    <r>
      <rPr>
        <i/>
        <sz val="11"/>
        <color theme="1"/>
        <rFont val="Calibri"/>
        <family val="2"/>
        <scheme val="minor"/>
      </rPr>
      <t>a. Can help with employee retention</t>
    </r>
  </si>
  <si>
    <t xml:space="preserve">Work better and harder, stay w/company longer </t>
  </si>
  <si>
    <t>Suppliers</t>
  </si>
  <si>
    <t>Steady Business</t>
  </si>
  <si>
    <t>Ingredients</t>
  </si>
  <si>
    <t>volume/bulk discounts</t>
  </si>
  <si>
    <t>Subleasing revenue?</t>
  </si>
  <si>
    <t>Additional storage space</t>
  </si>
  <si>
    <t>Landlord</t>
  </si>
  <si>
    <t>Timely Rent</t>
  </si>
  <si>
    <t>Building</t>
  </si>
  <si>
    <t xml:space="preserve">Good Managers for growing Rental Business </t>
  </si>
  <si>
    <t>Rent Relief</t>
  </si>
  <si>
    <t>Subleasing Approval</t>
  </si>
  <si>
    <t>Potential Partners</t>
  </si>
  <si>
    <t>Influencers</t>
  </si>
  <si>
    <t xml:space="preserve">Marketing (User Generated Content-UGC) + Revenue + Referrals </t>
  </si>
  <si>
    <t>Attention</t>
  </si>
  <si>
    <t>Good Location for Content</t>
  </si>
  <si>
    <t>Picture/Content Corner</t>
  </si>
  <si>
    <r>
      <t xml:space="preserve">Venue
</t>
    </r>
    <r>
      <rPr>
        <i/>
        <sz val="11"/>
        <color theme="1"/>
        <rFont val="Calibri"/>
        <family val="2"/>
        <scheme val="minor"/>
      </rPr>
      <t>a. Display/Sell their art
b. Art shows?</t>
    </r>
  </si>
  <si>
    <t>Affordable meals</t>
  </si>
  <si>
    <r>
      <t xml:space="preserve">Decorate walls
</t>
    </r>
    <r>
      <rPr>
        <i/>
        <sz val="11"/>
        <color theme="1"/>
        <rFont val="Calibri"/>
        <family val="2"/>
        <scheme val="minor"/>
      </rPr>
      <t>a. Influencer Collaborations?</t>
    </r>
  </si>
  <si>
    <t>Art Exposure for Art Sales</t>
  </si>
  <si>
    <t>Podcasters</t>
  </si>
  <si>
    <t>Attention/Listeners</t>
  </si>
  <si>
    <t>Good Location for Video Content</t>
  </si>
  <si>
    <t>Collaborations- Influencers + Artists</t>
  </si>
  <si>
    <t>Podcast co-producers</t>
  </si>
  <si>
    <t>Partnership with café to start their own podcast</t>
  </si>
  <si>
    <r>
      <t xml:space="preserve">New inventory--&gt; Delicious local food items
</t>
    </r>
    <r>
      <rPr>
        <i/>
        <sz val="11"/>
        <color theme="1"/>
        <rFont val="Calibri"/>
        <family val="2"/>
        <scheme val="minor"/>
      </rPr>
      <t xml:space="preserve">a. Pastries?
B. Craft coffee? </t>
    </r>
  </si>
  <si>
    <r>
      <t xml:space="preserve">More customers
</t>
    </r>
    <r>
      <rPr>
        <i/>
        <sz val="11"/>
        <color theme="1"/>
        <rFont val="Calibri"/>
        <family val="2"/>
        <scheme val="minor"/>
      </rPr>
      <t xml:space="preserve">a. Repeat customers
b. Prevent big brand store encroachment </t>
    </r>
  </si>
  <si>
    <r>
      <t xml:space="preserve">New revenue
</t>
    </r>
    <r>
      <rPr>
        <i/>
        <sz val="11"/>
        <color theme="1"/>
        <rFont val="Calibri"/>
        <family val="2"/>
        <scheme val="minor"/>
      </rPr>
      <t>a. Percentage of art sales?
B. Art show tickets
c. Art show food sales</t>
    </r>
  </si>
  <si>
    <r>
      <t xml:space="preserve">New/expanded customer base
</t>
    </r>
    <r>
      <rPr>
        <i/>
        <sz val="11"/>
        <color theme="1"/>
        <rFont val="Calibri"/>
        <family val="2"/>
        <scheme val="minor"/>
      </rPr>
      <t>a. Increase sales</t>
    </r>
    <r>
      <rPr>
        <sz val="11"/>
        <color theme="1"/>
        <rFont val="Calibri"/>
        <family val="2"/>
        <scheme val="minor"/>
      </rPr>
      <t xml:space="preserve">
</t>
    </r>
  </si>
  <si>
    <r>
      <t xml:space="preserve">Increased brand exposure (Marketing)
</t>
    </r>
    <r>
      <rPr>
        <i/>
        <sz val="11"/>
        <color theme="1"/>
        <rFont val="Calibri"/>
        <family val="2"/>
        <scheme val="minor"/>
      </rPr>
      <t>a. Sign Advertising Café on Window</t>
    </r>
  </si>
  <si>
    <t>Movie Theater</t>
  </si>
  <si>
    <t>More customers</t>
  </si>
  <si>
    <t>Referrals</t>
  </si>
  <si>
    <t>On-screen advertising</t>
  </si>
  <si>
    <t>Farmers Market</t>
  </si>
  <si>
    <t>Coffee</t>
  </si>
  <si>
    <t>Delicious food items (new inventory)</t>
  </si>
  <si>
    <t>New revenue source</t>
  </si>
  <si>
    <t>Free Advertising</t>
  </si>
  <si>
    <t>Police Officers</t>
  </si>
  <si>
    <t>Discounts</t>
  </si>
  <si>
    <t>Watch Neighborhood (i.e., presence patrol while in café)</t>
  </si>
  <si>
    <t>Neighboring Towns</t>
  </si>
  <si>
    <t>New food items</t>
  </si>
  <si>
    <t>New entertainment venue</t>
  </si>
  <si>
    <t>New revenue</t>
  </si>
  <si>
    <t>Pet Food</t>
  </si>
  <si>
    <t>Donations</t>
  </si>
  <si>
    <t>Pet Adoptions</t>
  </si>
  <si>
    <t>Pets for adoption</t>
  </si>
  <si>
    <t>Safe space for animal rescues</t>
  </si>
  <si>
    <t>Homeless Shelters</t>
  </si>
  <si>
    <t>Food</t>
  </si>
  <si>
    <t>Employment Opportunities for Homeless Individuals</t>
  </si>
  <si>
    <t>Tax Break for donations</t>
  </si>
  <si>
    <t>Potential Employees (ESG)</t>
  </si>
  <si>
    <t>Goodwill (ESG)</t>
  </si>
  <si>
    <t xml:space="preserve">Pet Therapy </t>
  </si>
  <si>
    <t>Meeting space</t>
  </si>
  <si>
    <t>Therapy space</t>
  </si>
  <si>
    <t>Food &amp; drink for meetings</t>
  </si>
  <si>
    <r>
      <t xml:space="preserve">Support Groups
</t>
    </r>
    <r>
      <rPr>
        <i/>
        <sz val="11"/>
        <color theme="1"/>
        <rFont val="Calibri"/>
        <family val="2"/>
        <scheme val="minor"/>
      </rPr>
      <t>a. Veterans
b. AA</t>
    </r>
  </si>
  <si>
    <t>Community Goodwill</t>
  </si>
  <si>
    <t>Real Estate Agent</t>
  </si>
  <si>
    <t>Subleased Space</t>
  </si>
  <si>
    <t>Subleasing revenue</t>
  </si>
  <si>
    <t>New revenue from client meetings at café?</t>
  </si>
  <si>
    <t>My Core Needs</t>
  </si>
  <si>
    <t>Entertaining venue for kids to play while parents eat/drink</t>
  </si>
  <si>
    <t>b. High Schools</t>
  </si>
  <si>
    <t>c. Elementary School</t>
  </si>
  <si>
    <r>
      <t xml:space="preserve">Local Schools
</t>
    </r>
    <r>
      <rPr>
        <i/>
        <sz val="11"/>
        <color theme="1"/>
        <rFont val="Calibri"/>
        <family val="2"/>
        <scheme val="minor"/>
      </rPr>
      <t>a. Universities</t>
    </r>
  </si>
  <si>
    <t>Affordable meals &amp; study space (w/lots of charging stations)</t>
  </si>
  <si>
    <t xml:space="preserve">Field trip venue </t>
  </si>
  <si>
    <t>Animal rights education</t>
  </si>
  <si>
    <t xml:space="preserve">Revenue + Referrals </t>
  </si>
  <si>
    <t>Revenue + Marketing (kid pics)</t>
  </si>
  <si>
    <t>Goodwill + Advocacy collaborations</t>
  </si>
  <si>
    <t>Questions to Ask</t>
  </si>
  <si>
    <t>1. What would trade/deal actually look like?</t>
  </si>
  <si>
    <t>3. How expensive would it be to implement?</t>
  </si>
  <si>
    <t>Power Partner Legend</t>
  </si>
  <si>
    <t>High Benefit/Low Cost to Me</t>
  </si>
  <si>
    <t>Benefit/Cost</t>
  </si>
  <si>
    <t>High Benefit/High Cost to Me</t>
  </si>
  <si>
    <t>Low Benefit/Low Cost to Me</t>
  </si>
  <si>
    <t>Low Benefit/HIgh Cost to Me</t>
  </si>
  <si>
    <t>2. How well would it satisfy both of our core needs?</t>
  </si>
  <si>
    <t>Create Customer Loyalty program</t>
  </si>
  <si>
    <t>More revenue from repeat customers</t>
  </si>
  <si>
    <t>"Hire" more cats</t>
  </si>
  <si>
    <t>More revenue from loyal repeat customers</t>
  </si>
  <si>
    <t>More revenue</t>
  </si>
  <si>
    <t>Diversified Menu</t>
  </si>
  <si>
    <t>Cost- Buy High speed wifi packages</t>
  </si>
  <si>
    <t>Offer High speed WiFi packages</t>
  </si>
  <si>
    <t>Offer small business ad space on website or onsite bulleting board</t>
  </si>
  <si>
    <t>a. Create Customer Loyalty program
b. Create Customer Referral Program</t>
  </si>
  <si>
    <t>Holiday Specials?</t>
  </si>
  <si>
    <t>Medium cost= seasonal offerings (left over inventory costs?)</t>
  </si>
  <si>
    <t>Create Influencer Corner</t>
  </si>
  <si>
    <t>Offer for a fixed fee</t>
  </si>
  <si>
    <t>Create study corner</t>
  </si>
  <si>
    <t>Employee recognition program</t>
  </si>
  <si>
    <t>Benefit= reduced employee turnover costs</t>
  </si>
  <si>
    <t>Reduced employee turnover</t>
  </si>
  <si>
    <t>Co-create management training program with Landlord</t>
  </si>
  <si>
    <t>Employee retention</t>
  </si>
  <si>
    <t>Offer free or leftover pastries at end of morning/lunch shift</t>
  </si>
  <si>
    <t>Create Part-time Education Program</t>
  </si>
  <si>
    <t>Provide Sales Training</t>
  </si>
  <si>
    <t>Increased Revenue &amp; Retention</t>
  </si>
  <si>
    <t>Offer Storage Space for a fee</t>
  </si>
  <si>
    <t>Guaranteed Purchase Level</t>
  </si>
  <si>
    <t>Purchase pricier ingredients</t>
  </si>
  <si>
    <t xml:space="preserve">(Cost) buy better ingredients </t>
  </si>
  <si>
    <t>Revenue for sublease</t>
  </si>
  <si>
    <t>Train and offer employees for management program</t>
  </si>
  <si>
    <t>Pay rent on time</t>
  </si>
  <si>
    <t>Offer to sign a longer term lease</t>
  </si>
  <si>
    <t>Sublease revenue</t>
  </si>
  <si>
    <t>Offer Discount for social media mentions</t>
  </si>
  <si>
    <t>Offer option to rent content corner for a fee</t>
  </si>
  <si>
    <t xml:space="preserve">Marketing (User Generated Content-UGC) </t>
  </si>
  <si>
    <t>+ Revenue + Referrals + Brand Awareness</t>
  </si>
  <si>
    <t>Host art shows</t>
  </si>
  <si>
    <t>Display art work
a. create artist/influencer collabs</t>
  </si>
  <si>
    <t>New revenue
a. Percentage of art sales
B. Art show tickets
c. Art show food sales</t>
  </si>
  <si>
    <t>'+ Revenue + Referrals + Brand Awareness</t>
  </si>
  <si>
    <t>Offer Podcast/listener discounts</t>
  </si>
  <si>
    <t>Create/host podcast space</t>
  </si>
  <si>
    <t>Collab with podcasters</t>
  </si>
  <si>
    <t>Help Launch our own podcast: Rescue Café Pod</t>
  </si>
  <si>
    <t>Provide Pastries/coffee</t>
  </si>
  <si>
    <t>Print Coupon on bottom of our receipts</t>
  </si>
  <si>
    <r>
      <t xml:space="preserve">Enter new market/customer base
</t>
    </r>
    <r>
      <rPr>
        <i/>
        <sz val="11"/>
        <color theme="1"/>
        <rFont val="Calibri"/>
        <family val="2"/>
        <scheme val="minor"/>
      </rPr>
      <t>a. Increased sales</t>
    </r>
    <r>
      <rPr>
        <sz val="11"/>
        <color theme="1"/>
        <rFont val="Calibri"/>
        <family val="2"/>
        <scheme val="minor"/>
      </rPr>
      <t xml:space="preserve">
</t>
    </r>
  </si>
  <si>
    <t xml:space="preserve">Host Café sign on website and/or storefront </t>
  </si>
  <si>
    <t>Advertise on social media/website/café flyer</t>
  </si>
  <si>
    <t>+customers + referrals</t>
  </si>
  <si>
    <t xml:space="preserve">(High cost to them) </t>
  </si>
  <si>
    <t>Potential Power Partner</t>
  </si>
  <si>
    <t>Light Purple</t>
  </si>
  <si>
    <t>Dark Purple</t>
  </si>
  <si>
    <t>Provide pastry options</t>
  </si>
  <si>
    <t>Provide coffee</t>
  </si>
  <si>
    <t>Provide Kitty employees to the market</t>
  </si>
  <si>
    <t xml:space="preserve">+ Revenue + Referrals </t>
  </si>
  <si>
    <t xml:space="preserve">Watch Neighborhood </t>
  </si>
  <si>
    <t>Conduct presence patrol while in café (low benefit to them)</t>
  </si>
  <si>
    <t>Safer neighborhood and community</t>
  </si>
  <si>
    <t>Create public servant discount program (low benefit to them?)</t>
  </si>
  <si>
    <t>Lease and operate a food truck</t>
  </si>
  <si>
    <t>+ Customers + Revenue</t>
  </si>
  <si>
    <t>+ Customers</t>
  </si>
  <si>
    <t>Soup Kitchen</t>
  </si>
  <si>
    <t xml:space="preserve">Poverty/Hunger alleviation </t>
  </si>
  <si>
    <t>a. Offer leftover pastries/coffee after each morning/Lunch shift
b. Create Buy One, Give One (BOGO) Program</t>
  </si>
  <si>
    <t>a. (Benefit) Marketing content, increased goodwill= + brand power= + customer loyalty and sales= +revenue
b. (Cost) Donation &amp; labor hours to track donations (or purchase software to manage donations)</t>
  </si>
  <si>
    <t>a. Put up sign in café about Soup Kitchen donations
b. Make a donation 
c. Offer % of every sale to support (i.e., 5% of every purchase goes to the Soup Kitchen, etc.)</t>
  </si>
  <si>
    <t xml:space="preserve">Make referrals </t>
  </si>
  <si>
    <t>Create partnership/hire-local program</t>
  </si>
  <si>
    <t>a. - New Empoyee Recruitment costs
b. + Employee retention = - turnover and new training costs</t>
  </si>
  <si>
    <t xml:space="preserve">+ Costs + Community Goodwill </t>
  </si>
  <si>
    <t xml:space="preserve">a. Create customer pet food sponsorship program
b. Donate any leftover pet food </t>
  </si>
  <si>
    <t xml:space="preserve"> + Community Goodwill </t>
  </si>
  <si>
    <t>a. Put up sign in café about Animal Shelter needs and donations
b. Make a donation 
c. Offer % of every sale to support (i.e., 5% of every purchase goes to Support the Animal Shelter, etc.)</t>
  </si>
  <si>
    <t>a. Make customer referrals 
b. Make landing page on website for pet adoptions 
c. Host a cat in need of adoption in the café for limited time (i.e., 2 weeks to find their forever homes)</t>
  </si>
  <si>
    <t>+ Protecting the cats by helping them find forever homes</t>
  </si>
  <si>
    <t>+ Revenue (food/coffee purchases)</t>
  </si>
  <si>
    <t>Take a cat/pet home with them?</t>
  </si>
  <si>
    <t>a. Partner w/ a therapist to conduct weekly Pet Therapy sessions
b. Introduce Veterans to a potential forever friend (i.e., new pet cat)</t>
  </si>
  <si>
    <t>+ Community Goodwill
+ Helping the cats find forever homes
+ Helping relieve Stress and/or Veteran PTSD</t>
  </si>
  <si>
    <t xml:space="preserve">a. Offer regular meeting space
</t>
  </si>
  <si>
    <t xml:space="preserve">Offer food discounts </t>
  </si>
  <si>
    <t>+ Revenue 
+ CLV from repeat customers</t>
  </si>
  <si>
    <r>
      <t xml:space="preserve">Support Groups
</t>
    </r>
    <r>
      <rPr>
        <i/>
        <sz val="11"/>
        <color theme="0"/>
        <rFont val="Calibri"/>
        <family val="2"/>
        <scheme val="minor"/>
      </rPr>
      <t>a. Veterans
b. AA</t>
    </r>
  </si>
  <si>
    <t>+ Revenue 
+ Referrals
- Potential brand damage from "stigma" associated with support groups (negative spillage)</t>
  </si>
  <si>
    <t>Provide storage room as office space</t>
  </si>
  <si>
    <t xml:space="preserve">+ Rent revenue </t>
  </si>
  <si>
    <t>+ Referals 
+ Purchases</t>
  </si>
  <si>
    <t>Offer discounted food for meeting clients</t>
  </si>
  <si>
    <t xml:space="preserve">a. Designated study space
b. Student discounts </t>
  </si>
  <si>
    <t>+ revenue
+ referrals 
- renovation costs?</t>
  </si>
  <si>
    <t>Offer kids corner (playground, petting zoo)</t>
  </si>
  <si>
    <t>Partner or prepare workshop 
a. animal rights?
B. proper pet care?
C. Help find new pets</t>
  </si>
  <si>
    <t>+ Goodwill 
+ Finding forever homes for some cats
+ community animal rights awareness</t>
  </si>
  <si>
    <r>
      <t xml:space="preserve">Local Schools
</t>
    </r>
    <r>
      <rPr>
        <b/>
        <i/>
        <sz val="11"/>
        <color theme="0"/>
        <rFont val="Calibri"/>
        <family val="2"/>
        <scheme val="minor"/>
      </rPr>
      <t>a. Universities</t>
    </r>
  </si>
  <si>
    <t>Grocey Store</t>
  </si>
  <si>
    <t>Local University</t>
  </si>
  <si>
    <t>Animal Shelter</t>
  </si>
  <si>
    <t>Power Partners to Reach out by Priority</t>
  </si>
  <si>
    <t xml:space="preserve">Build Multi-function Content Corner </t>
  </si>
  <si>
    <t>Create Customer Referral Program</t>
  </si>
  <si>
    <t>Offer Discounts</t>
  </si>
  <si>
    <t>Create &amp; Leverage Partnerships</t>
  </si>
  <si>
    <t>Create Training Programs</t>
  </si>
  <si>
    <t>Overlapping Solutions to Implement</t>
  </si>
  <si>
    <r>
      <t xml:space="preserve">Gunia, B. C. (2019). </t>
    </r>
    <r>
      <rPr>
        <i/>
        <sz val="11"/>
        <color theme="1"/>
        <rFont val="Calibri"/>
        <family val="2"/>
        <scheme val="minor"/>
      </rPr>
      <t>The bartering mindset: A mostly-forgotten framework for mastering your next negotiation</t>
    </r>
    <r>
      <rPr>
        <sz val="11"/>
        <color theme="1"/>
        <rFont val="Calibri"/>
        <family val="2"/>
        <scheme val="minor"/>
      </rPr>
      <t>. Toronto; Buffalo; London: University of Toronto Press.</t>
    </r>
  </si>
  <si>
    <t>*Reference for Steps 1-5- Adapted from:</t>
  </si>
  <si>
    <t>a. (Marketing) User Generated Content via Social Media Mentions
b. Volunteers?</t>
  </si>
  <si>
    <t>a. Create Influencer Corner
b. Create Volunteer Program</t>
  </si>
  <si>
    <t xml:space="preserve">+ New and repeat customers
- Labor Costs from Volunteers
+ Community Engagement </t>
  </si>
  <si>
    <t>Launch Rescue Pod</t>
  </si>
  <si>
    <t>Create Volunteer Program</t>
  </si>
  <si>
    <t>a. Holiday Specials
b. Themed Menu Items (Paw-print cookies…)</t>
  </si>
  <si>
    <t>Job Priorities (11.1%)</t>
  </si>
  <si>
    <t>Priority A</t>
  </si>
  <si>
    <t>Priority B</t>
  </si>
  <si>
    <t>Priority C</t>
  </si>
  <si>
    <t>Priority D</t>
  </si>
  <si>
    <t>Priority E</t>
  </si>
  <si>
    <t>Busan</t>
  </si>
  <si>
    <t xml:space="preserve">Pyongtaek </t>
  </si>
  <si>
    <t>Jeju Island</t>
  </si>
  <si>
    <t>Gagnam, Seoul</t>
  </si>
  <si>
    <t>Itaewon, Seoul</t>
  </si>
  <si>
    <t>New Café Location (South Korea) (5.6%)</t>
  </si>
  <si>
    <t>Total Score</t>
  </si>
  <si>
    <t>Job Priority</t>
  </si>
  <si>
    <t>Max Points</t>
  </si>
  <si>
    <t>Founder/Recruiter Points Calculator</t>
  </si>
  <si>
    <t>Café Location</t>
  </si>
  <si>
    <t>Veterinarians, University, Influencers</t>
  </si>
  <si>
    <t>Supplier? 
Person looking for office space?</t>
  </si>
  <si>
    <t>Poverty/Hunger alleviation</t>
  </si>
  <si>
    <t>Selected/Chosen Power Partner</t>
  </si>
  <si>
    <t>Bargaining Zone</t>
  </si>
  <si>
    <t>Current Deal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</si>
</sst>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quot;$&quot;#,##0.00"/>
    <numFmt numFmtId="165" formatCode="[$-409]mmmm\-yy;@"/>
    <numFmt numFmtId="166" formatCode="0.0000"/>
    <numFmt numFmtId="167" formatCode="0.000"/>
    <numFmt numFmtId="168" formatCode="_(&quot;$&quot;* #,##0.000_);_(&quot;$&quot;* \(#,##0.000\);_(&quot;$&quot;*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9"/>
      <color indexed="81"/>
      <name val="Tahoma"/>
      <family val="2"/>
    </font>
    <font>
      <b/>
      <sz val="9"/>
      <color indexed="81"/>
      <name val="Tahoma"/>
      <family val="2"/>
    </font>
    <font>
      <i/>
      <sz val="11"/>
      <color theme="1"/>
      <name val="Calibri"/>
      <family val="2"/>
      <scheme val="minor"/>
    </font>
    <font>
      <sz val="11"/>
      <color theme="0"/>
      <name val="Calibri"/>
      <family val="2"/>
      <scheme val="minor"/>
    </font>
    <font>
      <i/>
      <sz val="11"/>
      <color theme="0"/>
      <name val="Calibri"/>
      <family val="2"/>
      <scheme val="minor"/>
    </font>
    <font>
      <b/>
      <i/>
      <sz val="11"/>
      <color theme="0"/>
      <name val="Calibri"/>
      <family val="2"/>
      <scheme val="minor"/>
    </font>
    <font>
      <u/>
      <sz val="9"/>
      <color indexed="81"/>
      <name val="Tahoma"/>
      <family val="2"/>
    </font>
  </fonts>
  <fills count="15">
    <fill>
      <patternFill patternType="none"/>
    </fill>
    <fill>
      <patternFill patternType="gray125"/>
    </fill>
    <fill>
      <patternFill patternType="solid">
        <fgColor rgb="FF00B0F0"/>
        <bgColor indexed="64"/>
      </patternFill>
    </fill>
    <fill>
      <patternFill patternType="solid">
        <fgColor theme="8" tint="0.59999389629810485"/>
        <bgColor indexed="64"/>
      </patternFill>
    </fill>
    <fill>
      <patternFill patternType="solid">
        <fgColor rgb="FF92D050"/>
        <bgColor indexed="64"/>
      </patternFill>
    </fill>
    <fill>
      <patternFill patternType="solid">
        <fgColor theme="7"/>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7030A0"/>
        <bgColor indexed="64"/>
      </patternFill>
    </fill>
    <fill>
      <patternFill patternType="solid">
        <fgColor rgb="FFC59E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226">
    <xf numFmtId="0" fontId="0" fillId="0" borderId="0" xfId="0"/>
    <xf numFmtId="164" fontId="0" fillId="0" borderId="0" xfId="0" applyNumberFormat="1"/>
    <xf numFmtId="9" fontId="0" fillId="0" borderId="0" xfId="0" applyNumberFormat="1"/>
    <xf numFmtId="0" fontId="2" fillId="0" borderId="0" xfId="0" applyFont="1"/>
    <xf numFmtId="3" fontId="0" fillId="0" borderId="0" xfId="0" applyNumberFormat="1"/>
    <xf numFmtId="14" fontId="0" fillId="0" borderId="0" xfId="0" applyNumberFormat="1"/>
    <xf numFmtId="166" fontId="2" fillId="0" borderId="0" xfId="0" applyNumberFormat="1" applyFont="1"/>
    <xf numFmtId="0" fontId="0" fillId="0" borderId="0" xfId="0" applyAlignment="1">
      <alignment horizontal="left"/>
    </xf>
    <xf numFmtId="0" fontId="0" fillId="0" borderId="1" xfId="0" applyBorder="1"/>
    <xf numFmtId="167" fontId="0" fillId="0" borderId="1" xfId="0" applyNumberFormat="1" applyBorder="1"/>
    <xf numFmtId="164" fontId="0" fillId="0" borderId="5" xfId="0" applyNumberFormat="1" applyBorder="1" applyAlignment="1">
      <alignment horizontal="left"/>
    </xf>
    <xf numFmtId="0" fontId="0" fillId="0" borderId="5" xfId="0" applyBorder="1" applyAlignment="1">
      <alignment horizontal="left"/>
    </xf>
    <xf numFmtId="14" fontId="0" fillId="0" borderId="5" xfId="0" applyNumberFormat="1" applyBorder="1" applyAlignment="1">
      <alignment horizontal="left"/>
    </xf>
    <xf numFmtId="9" fontId="0" fillId="0" borderId="5" xfId="0" applyNumberFormat="1" applyBorder="1" applyAlignment="1">
      <alignment horizontal="left"/>
    </xf>
    <xf numFmtId="9" fontId="0" fillId="0" borderId="7" xfId="0" applyNumberFormat="1" applyBorder="1" applyAlignment="1">
      <alignment horizontal="left"/>
    </xf>
    <xf numFmtId="167" fontId="0" fillId="0" borderId="8" xfId="0" applyNumberFormat="1" applyBorder="1"/>
    <xf numFmtId="0" fontId="0" fillId="0" borderId="8" xfId="0" applyBorder="1"/>
    <xf numFmtId="164" fontId="0" fillId="0" borderId="13" xfId="0" applyNumberFormat="1" applyBorder="1" applyAlignment="1">
      <alignment horizontal="left"/>
    </xf>
    <xf numFmtId="167" fontId="0" fillId="0" borderId="14" xfId="0" applyNumberFormat="1" applyBorder="1"/>
    <xf numFmtId="0" fontId="0" fillId="0" borderId="14" xfId="0" applyBorder="1"/>
    <xf numFmtId="164" fontId="0" fillId="0" borderId="19" xfId="0" applyNumberFormat="1" applyBorder="1" applyAlignment="1">
      <alignment horizontal="left"/>
    </xf>
    <xf numFmtId="167" fontId="0" fillId="0" borderId="20" xfId="0" applyNumberFormat="1" applyBorder="1"/>
    <xf numFmtId="0" fontId="0" fillId="0" borderId="20" xfId="0" applyBorder="1"/>
    <xf numFmtId="0" fontId="0" fillId="0" borderId="13" xfId="0" applyBorder="1" applyAlignment="1">
      <alignment horizontal="left"/>
    </xf>
    <xf numFmtId="0" fontId="0" fillId="0" borderId="19" xfId="0" applyBorder="1" applyAlignment="1">
      <alignment horizontal="left"/>
    </xf>
    <xf numFmtId="14" fontId="0" fillId="0" borderId="19" xfId="0" applyNumberFormat="1" applyBorder="1" applyAlignment="1">
      <alignment horizontal="left"/>
    </xf>
    <xf numFmtId="14" fontId="0" fillId="0" borderId="13" xfId="0" applyNumberFormat="1" applyBorder="1" applyAlignment="1">
      <alignment horizontal="left"/>
    </xf>
    <xf numFmtId="9" fontId="0" fillId="0" borderId="13" xfId="0" applyNumberFormat="1" applyBorder="1" applyAlignment="1">
      <alignment horizontal="left"/>
    </xf>
    <xf numFmtId="9" fontId="0" fillId="0" borderId="19" xfId="0" applyNumberFormat="1" applyBorder="1" applyAlignment="1">
      <alignment horizontal="left"/>
    </xf>
    <xf numFmtId="2" fontId="0" fillId="0" borderId="15" xfId="0" applyNumberFormat="1" applyBorder="1"/>
    <xf numFmtId="2" fontId="0" fillId="0" borderId="6" xfId="0" applyNumberFormat="1" applyBorder="1"/>
    <xf numFmtId="2" fontId="0" fillId="0" borderId="9" xfId="0" applyNumberFormat="1" applyBorder="1"/>
    <xf numFmtId="2" fontId="0" fillId="0" borderId="21" xfId="0" applyNumberFormat="1" applyBorder="1"/>
    <xf numFmtId="9" fontId="0" fillId="0" borderId="2" xfId="0" applyNumberFormat="1" applyBorder="1" applyAlignment="1">
      <alignment horizontal="left"/>
    </xf>
    <xf numFmtId="167" fontId="0" fillId="0" borderId="3" xfId="0" applyNumberFormat="1" applyBorder="1"/>
    <xf numFmtId="0" fontId="0" fillId="0" borderId="3" xfId="0" applyBorder="1"/>
    <xf numFmtId="2" fontId="0" fillId="0" borderId="4" xfId="0" applyNumberFormat="1" applyBorder="1"/>
    <xf numFmtId="0" fontId="0" fillId="0" borderId="1" xfId="0" applyBorder="1" applyAlignment="1">
      <alignment horizontal="center" wrapText="1"/>
    </xf>
    <xf numFmtId="0" fontId="0" fillId="0" borderId="1" xfId="0" applyBorder="1" applyAlignment="1">
      <alignment horizontal="right"/>
    </xf>
    <xf numFmtId="0" fontId="0" fillId="3" borderId="24" xfId="0" applyFill="1" applyBorder="1" applyAlignment="1">
      <alignment horizontal="center"/>
    </xf>
    <xf numFmtId="0" fontId="0" fillId="0" borderId="1" xfId="0" applyBorder="1" applyAlignment="1">
      <alignment wrapText="1"/>
    </xf>
    <xf numFmtId="0" fontId="2" fillId="5" borderId="1" xfId="0" applyFont="1" applyFill="1" applyBorder="1" applyAlignment="1">
      <alignment wrapText="1"/>
    </xf>
    <xf numFmtId="0" fontId="2" fillId="5" borderId="24" xfId="0" applyFont="1" applyFill="1" applyBorder="1"/>
    <xf numFmtId="0" fontId="2" fillId="5" borderId="1" xfId="0" applyFont="1" applyFill="1" applyBorder="1" applyAlignment="1">
      <alignment horizontal="center"/>
    </xf>
    <xf numFmtId="0" fontId="2" fillId="5" borderId="1" xfId="0" applyFont="1" applyFill="1" applyBorder="1"/>
    <xf numFmtId="0" fontId="0" fillId="6" borderId="1" xfId="0" applyFill="1" applyBorder="1"/>
    <xf numFmtId="0" fontId="0" fillId="4" borderId="1" xfId="0" applyFill="1" applyBorder="1"/>
    <xf numFmtId="0" fontId="0" fillId="6" borderId="1" xfId="0" applyFill="1" applyBorder="1" applyAlignment="1">
      <alignment horizontal="right"/>
    </xf>
    <xf numFmtId="0" fontId="0" fillId="0" borderId="1" xfId="0" applyBorder="1" applyAlignment="1">
      <alignment horizontal="left"/>
    </xf>
    <xf numFmtId="2" fontId="0" fillId="0" borderId="1" xfId="0" applyNumberFormat="1" applyBorder="1"/>
    <xf numFmtId="0" fontId="2" fillId="3" borderId="1" xfId="0" applyFont="1" applyFill="1" applyBorder="1"/>
    <xf numFmtId="0" fontId="0" fillId="7" borderId="1" xfId="0" applyFill="1" applyBorder="1" applyAlignment="1">
      <alignment horizontal="center" wrapText="1"/>
    </xf>
    <xf numFmtId="0" fontId="0" fillId="7" borderId="1" xfId="0" applyFill="1" applyBorder="1"/>
    <xf numFmtId="0" fontId="2" fillId="6" borderId="1" xfId="0" applyFont="1" applyFill="1" applyBorder="1"/>
    <xf numFmtId="0" fontId="2" fillId="8" borderId="1" xfId="0" applyFont="1" applyFill="1" applyBorder="1"/>
    <xf numFmtId="44" fontId="0" fillId="7" borderId="1" xfId="2" applyFont="1" applyFill="1" applyBorder="1"/>
    <xf numFmtId="168" fontId="0" fillId="6" borderId="1" xfId="2" applyNumberFormat="1" applyFont="1" applyFill="1" applyBorder="1"/>
    <xf numFmtId="0" fontId="2" fillId="0" borderId="0" xfId="0" applyFont="1" applyAlignment="1">
      <alignment horizontal="center"/>
    </xf>
    <xf numFmtId="164" fontId="0" fillId="0" borderId="0" xfId="0" applyNumberFormat="1" applyAlignment="1">
      <alignment horizontal="right"/>
    </xf>
    <xf numFmtId="0" fontId="0" fillId="0" borderId="0" xfId="0" applyAlignment="1">
      <alignment horizontal="right"/>
    </xf>
    <xf numFmtId="165" fontId="0" fillId="0" borderId="0" xfId="0" applyNumberFormat="1" applyAlignment="1">
      <alignment horizontal="right"/>
    </xf>
    <xf numFmtId="9" fontId="0" fillId="0" borderId="0" xfId="1" applyFont="1" applyAlignment="1">
      <alignment horizontal="right"/>
    </xf>
    <xf numFmtId="0" fontId="2" fillId="0" borderId="0" xfId="0" applyFont="1" applyAlignment="1">
      <alignment horizontal="center" wrapText="1"/>
    </xf>
    <xf numFmtId="0" fontId="3" fillId="0" borderId="0" xfId="0" applyFont="1"/>
    <xf numFmtId="0" fontId="0" fillId="0" borderId="0" xfId="0" applyAlignment="1">
      <alignment horizontal="center" wrapText="1"/>
    </xf>
    <xf numFmtId="0" fontId="0" fillId="0" borderId="0" xfId="0" applyAlignment="1">
      <alignment wrapText="1"/>
    </xf>
    <xf numFmtId="2" fontId="2" fillId="0" borderId="0" xfId="0" applyNumberFormat="1" applyFont="1"/>
    <xf numFmtId="0" fontId="0" fillId="0" borderId="1" xfId="0" applyBorder="1" applyAlignment="1">
      <alignment horizontal="left" wrapText="1"/>
    </xf>
    <xf numFmtId="0" fontId="0" fillId="0" borderId="27" xfId="0" applyBorder="1"/>
    <xf numFmtId="0" fontId="0" fillId="0" borderId="27" xfId="0" applyBorder="1" applyAlignment="1">
      <alignment wrapText="1"/>
    </xf>
    <xf numFmtId="0" fontId="0" fillId="0" borderId="20" xfId="0" applyBorder="1" applyAlignment="1">
      <alignment horizontal="left"/>
    </xf>
    <xf numFmtId="0" fontId="2" fillId="0" borderId="1" xfId="0" applyFont="1" applyBorder="1" applyAlignment="1">
      <alignment horizontal="right"/>
    </xf>
    <xf numFmtId="0" fontId="2" fillId="0" borderId="1" xfId="0" applyFont="1" applyBorder="1" applyAlignment="1">
      <alignment wrapText="1"/>
    </xf>
    <xf numFmtId="0" fontId="2" fillId="0" borderId="0" xfId="0" applyFont="1" applyAlignment="1">
      <alignment wrapText="1"/>
    </xf>
    <xf numFmtId="0" fontId="0" fillId="0" borderId="24" xfId="0" applyBorder="1"/>
    <xf numFmtId="0" fontId="0" fillId="0" borderId="20" xfId="0" applyBorder="1" applyAlignment="1">
      <alignment horizontal="left" wrapText="1"/>
    </xf>
    <xf numFmtId="0" fontId="0" fillId="0" borderId="14" xfId="0" applyBorder="1" applyAlignment="1">
      <alignment horizontal="left" wrapText="1"/>
    </xf>
    <xf numFmtId="0" fontId="0" fillId="0" borderId="26" xfId="0" applyBorder="1" applyAlignment="1">
      <alignment horizontal="left" wrapText="1"/>
    </xf>
    <xf numFmtId="0" fontId="2" fillId="0" borderId="1" xfId="0" applyFont="1" applyBorder="1" applyAlignment="1">
      <alignment horizontal="left"/>
    </xf>
    <xf numFmtId="0" fontId="0" fillId="0" borderId="14" xfId="0" applyBorder="1" applyAlignment="1">
      <alignment horizontal="left"/>
    </xf>
    <xf numFmtId="0" fontId="0" fillId="0" borderId="14" xfId="0" applyBorder="1" applyAlignment="1">
      <alignment wrapText="1"/>
    </xf>
    <xf numFmtId="0" fontId="0" fillId="0" borderId="1" xfId="0" applyBorder="1" applyAlignment="1">
      <alignment vertical="top" wrapText="1"/>
    </xf>
    <xf numFmtId="0" fontId="2" fillId="10" borderId="1" xfId="0" applyFont="1" applyFill="1" applyBorder="1"/>
    <xf numFmtId="0" fontId="0" fillId="10" borderId="0" xfId="0" applyFill="1"/>
    <xf numFmtId="0" fontId="0" fillId="10" borderId="1" xfId="0" applyFill="1" applyBorder="1" applyAlignment="1">
      <alignment horizontal="left"/>
    </xf>
    <xf numFmtId="0" fontId="0" fillId="10" borderId="1" xfId="0" applyFill="1" applyBorder="1"/>
    <xf numFmtId="0" fontId="0" fillId="10" borderId="1" xfId="0" applyFill="1" applyBorder="1" applyAlignment="1">
      <alignment horizontal="left" wrapText="1"/>
    </xf>
    <xf numFmtId="0" fontId="0" fillId="10" borderId="1" xfId="0" applyFill="1" applyBorder="1" applyAlignment="1">
      <alignment wrapText="1"/>
    </xf>
    <xf numFmtId="0" fontId="0" fillId="0" borderId="26" xfId="0" applyBorder="1" applyAlignment="1">
      <alignment horizontal="left"/>
    </xf>
    <xf numFmtId="0" fontId="0" fillId="0" borderId="32" xfId="0" applyBorder="1" applyAlignment="1">
      <alignment horizontal="left"/>
    </xf>
    <xf numFmtId="0" fontId="2" fillId="0" borderId="24" xfId="0" applyFont="1" applyBorder="1" applyAlignment="1">
      <alignment wrapText="1"/>
    </xf>
    <xf numFmtId="0" fontId="0" fillId="10" borderId="26" xfId="0" applyFill="1" applyBorder="1" applyAlignment="1">
      <alignment horizontal="left" wrapText="1"/>
    </xf>
    <xf numFmtId="0" fontId="0" fillId="0" borderId="27" xfId="0" applyBorder="1" applyAlignment="1">
      <alignment horizontal="center" wrapText="1"/>
    </xf>
    <xf numFmtId="0" fontId="2" fillId="5" borderId="20" xfId="0" applyFont="1" applyFill="1" applyBorder="1"/>
    <xf numFmtId="0" fontId="0" fillId="11" borderId="30" xfId="0" applyFill="1" applyBorder="1" applyAlignment="1">
      <alignment horizontal="right"/>
    </xf>
    <xf numFmtId="0" fontId="0" fillId="11" borderId="31" xfId="0" applyFill="1" applyBorder="1" applyAlignment="1">
      <alignment wrapText="1"/>
    </xf>
    <xf numFmtId="0" fontId="0" fillId="11" borderId="32" xfId="0" applyFill="1" applyBorder="1" applyAlignment="1">
      <alignment wrapText="1"/>
    </xf>
    <xf numFmtId="0" fontId="0" fillId="11" borderId="35" xfId="0" applyFill="1" applyBorder="1" applyAlignment="1">
      <alignment horizontal="right"/>
    </xf>
    <xf numFmtId="0" fontId="0" fillId="11" borderId="0" xfId="0" applyFill="1" applyAlignment="1">
      <alignment wrapText="1"/>
    </xf>
    <xf numFmtId="0" fontId="0" fillId="11" borderId="33" xfId="0" applyFill="1" applyBorder="1" applyAlignment="1">
      <alignment wrapText="1"/>
    </xf>
    <xf numFmtId="0" fontId="0" fillId="11" borderId="0" xfId="0" applyFill="1"/>
    <xf numFmtId="0" fontId="0" fillId="11" borderId="33" xfId="0" applyFill="1" applyBorder="1"/>
    <xf numFmtId="0" fontId="0" fillId="11" borderId="35" xfId="0" applyFill="1" applyBorder="1"/>
    <xf numFmtId="0" fontId="2" fillId="11" borderId="33" xfId="0" applyFont="1" applyFill="1" applyBorder="1" applyAlignment="1">
      <alignment horizontal="center" wrapText="1"/>
    </xf>
    <xf numFmtId="0" fontId="0" fillId="11" borderId="28" xfId="0" applyFill="1" applyBorder="1"/>
    <xf numFmtId="0" fontId="0" fillId="11" borderId="29" xfId="0" applyFill="1" applyBorder="1"/>
    <xf numFmtId="0" fontId="0" fillId="11" borderId="34" xfId="0" applyFill="1" applyBorder="1"/>
    <xf numFmtId="0" fontId="0" fillId="11" borderId="25" xfId="0" applyFill="1" applyBorder="1"/>
    <xf numFmtId="0" fontId="0" fillId="11" borderId="26" xfId="0" applyFill="1" applyBorder="1" applyAlignment="1">
      <alignment horizontal="left" wrapText="1"/>
    </xf>
    <xf numFmtId="0" fontId="0" fillId="11" borderId="25" xfId="0" applyFill="1" applyBorder="1" applyAlignment="1">
      <alignment horizontal="left"/>
    </xf>
    <xf numFmtId="0" fontId="2" fillId="11" borderId="31" xfId="0" applyFont="1" applyFill="1" applyBorder="1" applyAlignment="1">
      <alignment horizontal="left"/>
    </xf>
    <xf numFmtId="0" fontId="0" fillId="11" borderId="32" xfId="0" applyFill="1" applyBorder="1" applyAlignment="1">
      <alignment horizontal="left" wrapText="1"/>
    </xf>
    <xf numFmtId="0" fontId="0" fillId="11" borderId="26" xfId="0" applyFill="1" applyBorder="1"/>
    <xf numFmtId="0" fontId="0" fillId="11" borderId="24" xfId="0" applyFill="1" applyBorder="1" applyAlignment="1">
      <alignment horizontal="center"/>
    </xf>
    <xf numFmtId="0" fontId="0" fillId="11" borderId="25" xfId="0" applyFill="1" applyBorder="1" applyAlignment="1">
      <alignment horizontal="center"/>
    </xf>
    <xf numFmtId="0" fontId="0" fillId="11" borderId="0" xfId="0" applyFill="1" applyAlignment="1">
      <alignment horizontal="center" wrapText="1"/>
    </xf>
    <xf numFmtId="0" fontId="0" fillId="0" borderId="14" xfId="0" applyBorder="1" applyAlignment="1">
      <alignment horizontal="right"/>
    </xf>
    <xf numFmtId="0" fontId="2" fillId="0" borderId="20" xfId="0" applyFont="1" applyBorder="1" applyAlignment="1">
      <alignment horizontal="left"/>
    </xf>
    <xf numFmtId="0" fontId="0" fillId="0" borderId="20" xfId="0" applyBorder="1" applyAlignment="1">
      <alignment wrapText="1"/>
    </xf>
    <xf numFmtId="0" fontId="0" fillId="11" borderId="24" xfId="0" applyFill="1" applyBorder="1"/>
    <xf numFmtId="0" fontId="2" fillId="12" borderId="24" xfId="0" applyFont="1" applyFill="1" applyBorder="1" applyAlignment="1">
      <alignment wrapText="1"/>
    </xf>
    <xf numFmtId="0" fontId="2" fillId="12" borderId="25" xfId="0" applyFont="1" applyFill="1" applyBorder="1" applyAlignment="1">
      <alignment wrapText="1"/>
    </xf>
    <xf numFmtId="0" fontId="2" fillId="9" borderId="24" xfId="0" applyFont="1" applyFill="1" applyBorder="1"/>
    <xf numFmtId="0" fontId="0" fillId="8" borderId="1" xfId="0" applyFill="1" applyBorder="1"/>
    <xf numFmtId="0" fontId="0" fillId="4" borderId="20" xfId="0" applyFill="1" applyBorder="1"/>
    <xf numFmtId="0" fontId="0" fillId="7" borderId="14" xfId="0" applyFill="1" applyBorder="1"/>
    <xf numFmtId="0" fontId="0" fillId="0" borderId="24" xfId="0" applyBorder="1" applyAlignment="1">
      <alignment horizontal="left" wrapText="1"/>
    </xf>
    <xf numFmtId="0" fontId="0" fillId="0" borderId="25" xfId="0" applyBorder="1" applyAlignment="1">
      <alignment horizontal="left" wrapText="1"/>
    </xf>
    <xf numFmtId="0" fontId="0" fillId="7" borderId="26" xfId="0" applyFill="1" applyBorder="1"/>
    <xf numFmtId="0" fontId="0" fillId="7" borderId="20" xfId="0" applyFill="1" applyBorder="1"/>
    <xf numFmtId="0" fontId="0" fillId="4" borderId="14" xfId="0" applyFill="1" applyBorder="1"/>
    <xf numFmtId="0" fontId="0" fillId="0" borderId="14" xfId="0" quotePrefix="1" applyBorder="1"/>
    <xf numFmtId="0" fontId="3" fillId="13" borderId="1" xfId="0" applyFont="1" applyFill="1" applyBorder="1"/>
    <xf numFmtId="0" fontId="0" fillId="0" borderId="1" xfId="0" quotePrefix="1" applyBorder="1"/>
    <xf numFmtId="0" fontId="7" fillId="14" borderId="1" xfId="0" applyFont="1" applyFill="1" applyBorder="1"/>
    <xf numFmtId="0" fontId="7" fillId="14" borderId="24" xfId="0" applyFont="1" applyFill="1" applyBorder="1"/>
    <xf numFmtId="0" fontId="0" fillId="0" borderId="1" xfId="0" quotePrefix="1" applyBorder="1" applyAlignment="1">
      <alignment wrapText="1"/>
    </xf>
    <xf numFmtId="0" fontId="3" fillId="14" borderId="1" xfId="0" applyFont="1" applyFill="1" applyBorder="1"/>
    <xf numFmtId="0" fontId="0" fillId="0" borderId="0" xfId="0" quotePrefix="1"/>
    <xf numFmtId="0" fontId="7" fillId="14" borderId="1" xfId="0" applyFont="1" applyFill="1" applyBorder="1" applyAlignment="1">
      <alignment wrapText="1"/>
    </xf>
    <xf numFmtId="0" fontId="0" fillId="0" borderId="20" xfId="0" quotePrefix="1" applyBorder="1" applyAlignment="1">
      <alignment wrapText="1"/>
    </xf>
    <xf numFmtId="0" fontId="3" fillId="13" borderId="28" xfId="0" applyFont="1" applyFill="1" applyBorder="1"/>
    <xf numFmtId="0" fontId="3" fillId="13" borderId="1" xfId="0" applyFont="1" applyFill="1" applyBorder="1" applyAlignment="1">
      <alignment wrapText="1"/>
    </xf>
    <xf numFmtId="0" fontId="3" fillId="13" borderId="14" xfId="0" applyFont="1" applyFill="1" applyBorder="1"/>
    <xf numFmtId="0" fontId="3" fillId="13" borderId="27" xfId="0" applyFont="1" applyFill="1" applyBorder="1"/>
    <xf numFmtId="0" fontId="3" fillId="13" borderId="1" xfId="0" applyFont="1" applyFill="1" applyBorder="1" applyAlignment="1">
      <alignment horizontal="center"/>
    </xf>
    <xf numFmtId="0" fontId="3" fillId="7" borderId="1" xfId="0" applyFont="1" applyFill="1" applyBorder="1" applyAlignment="1">
      <alignment horizontal="left"/>
    </xf>
    <xf numFmtId="0" fontId="3" fillId="7" borderId="1" xfId="0" applyFont="1" applyFill="1" applyBorder="1" applyAlignment="1">
      <alignment horizontal="left" wrapText="1"/>
    </xf>
    <xf numFmtId="0" fontId="0" fillId="10" borderId="24" xfId="0" applyFill="1" applyBorder="1" applyAlignment="1">
      <alignment horizontal="center"/>
    </xf>
    <xf numFmtId="0" fontId="0" fillId="10" borderId="25" xfId="0" applyFill="1" applyBorder="1" applyAlignment="1">
      <alignment horizontal="center"/>
    </xf>
    <xf numFmtId="0" fontId="0" fillId="10" borderId="1" xfId="0" applyFill="1" applyBorder="1" applyAlignment="1">
      <alignment horizontal="center"/>
    </xf>
    <xf numFmtId="0" fontId="2" fillId="11" borderId="1" xfId="0" applyFont="1" applyFill="1" applyBorder="1" applyAlignment="1">
      <alignment horizontal="center" wrapText="1"/>
    </xf>
    <xf numFmtId="0" fontId="0" fillId="11" borderId="1" xfId="0" applyFill="1" applyBorder="1"/>
    <xf numFmtId="0" fontId="2" fillId="11" borderId="1" xfId="0" applyFont="1" applyFill="1" applyBorder="1"/>
    <xf numFmtId="2" fontId="2" fillId="11" borderId="1" xfId="0" applyNumberFormat="1" applyFont="1" applyFill="1" applyBorder="1"/>
    <xf numFmtId="0" fontId="0" fillId="11" borderId="1" xfId="0" applyFill="1" applyBorder="1" applyAlignment="1">
      <alignment horizontal="center" wrapText="1"/>
    </xf>
    <xf numFmtId="0" fontId="2" fillId="9" borderId="1" xfId="0" applyFont="1" applyFill="1" applyBorder="1"/>
    <xf numFmtId="0" fontId="3" fillId="7" borderId="1" xfId="0" applyFont="1" applyFill="1" applyBorder="1"/>
    <xf numFmtId="164" fontId="0" fillId="0" borderId="13" xfId="0" applyNumberFormat="1" applyBorder="1" applyAlignment="1">
      <alignment horizontal="right"/>
    </xf>
    <xf numFmtId="0" fontId="0" fillId="0" borderId="5" xfId="0" applyBorder="1" applyAlignment="1">
      <alignment horizontal="right"/>
    </xf>
    <xf numFmtId="14" fontId="0" fillId="0" borderId="5" xfId="0" applyNumberFormat="1" applyBorder="1" applyAlignment="1">
      <alignment horizontal="right"/>
    </xf>
    <xf numFmtId="9" fontId="0" fillId="0" borderId="5" xfId="1" applyFont="1" applyBorder="1" applyAlignment="1">
      <alignment horizontal="right"/>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22" xfId="0" applyFont="1" applyFill="1" applyBorder="1" applyAlignment="1">
      <alignment horizontal="center"/>
    </xf>
    <xf numFmtId="0" fontId="3" fillId="2" borderId="23" xfId="0" applyFont="1" applyFill="1" applyBorder="1" applyAlignment="1">
      <alignment horizontal="center"/>
    </xf>
    <xf numFmtId="0" fontId="2" fillId="9" borderId="7" xfId="0" applyFont="1" applyFill="1" applyBorder="1" applyAlignment="1">
      <alignment horizontal="right"/>
    </xf>
    <xf numFmtId="2" fontId="2" fillId="9" borderId="9" xfId="0" applyNumberFormat="1" applyFont="1" applyFill="1" applyBorder="1"/>
    <xf numFmtId="0" fontId="2" fillId="9" borderId="0" xfId="0" applyFont="1" applyFill="1"/>
    <xf numFmtId="0" fontId="2" fillId="4" borderId="1" xfId="0" applyFont="1" applyFill="1" applyBorder="1"/>
    <xf numFmtId="0" fontId="2" fillId="7" borderId="1" xfId="0" applyFont="1" applyFill="1" applyBorder="1"/>
    <xf numFmtId="165" fontId="0" fillId="0" borderId="1" xfId="0" applyNumberFormat="1" applyBorder="1"/>
    <xf numFmtId="0" fontId="2" fillId="0" borderId="1" xfId="0" applyFont="1" applyBorder="1"/>
    <xf numFmtId="3" fontId="2" fillId="6" borderId="1" xfId="0" applyNumberFormat="1" applyFont="1" applyFill="1" applyBorder="1"/>
    <xf numFmtId="0" fontId="3" fillId="2" borderId="24" xfId="0" applyFont="1" applyFill="1" applyBorder="1" applyAlignment="1">
      <alignment horizontal="center"/>
    </xf>
    <xf numFmtId="0" fontId="3" fillId="2" borderId="25" xfId="0" applyFont="1" applyFill="1" applyBorder="1" applyAlignment="1">
      <alignment horizontal="center"/>
    </xf>
    <xf numFmtId="0" fontId="2" fillId="0" borderId="0" xfId="0" applyFont="1" applyAlignment="1">
      <alignment horizontal="left"/>
    </xf>
    <xf numFmtId="0" fontId="0" fillId="11" borderId="24" xfId="0" applyFill="1" applyBorder="1" applyAlignment="1">
      <alignment horizontal="center"/>
    </xf>
    <xf numFmtId="0" fontId="0" fillId="11" borderId="25" xfId="0" applyFill="1" applyBorder="1" applyAlignment="1">
      <alignment horizontal="center"/>
    </xf>
    <xf numFmtId="0" fontId="0" fillId="11" borderId="26" xfId="0" applyFill="1" applyBorder="1" applyAlignment="1">
      <alignment horizontal="center"/>
    </xf>
    <xf numFmtId="0" fontId="0" fillId="11" borderId="28" xfId="0" applyFill="1" applyBorder="1" applyAlignment="1">
      <alignment horizontal="center"/>
    </xf>
    <xf numFmtId="0" fontId="0" fillId="11" borderId="29" xfId="0" applyFill="1" applyBorder="1" applyAlignment="1">
      <alignment horizontal="center"/>
    </xf>
    <xf numFmtId="0" fontId="0" fillId="11" borderId="34" xfId="0" applyFill="1" applyBorder="1" applyAlignment="1">
      <alignment horizontal="center"/>
    </xf>
    <xf numFmtId="0" fontId="3" fillId="2" borderId="30" xfId="0" applyFont="1" applyFill="1" applyBorder="1" applyAlignment="1">
      <alignment horizontal="center"/>
    </xf>
    <xf numFmtId="0" fontId="3" fillId="2" borderId="31" xfId="0" applyFont="1" applyFill="1" applyBorder="1" applyAlignment="1">
      <alignment horizontal="center"/>
    </xf>
    <xf numFmtId="0" fontId="2" fillId="12" borderId="24" xfId="0" applyFont="1" applyFill="1" applyBorder="1" applyAlignment="1">
      <alignment horizontal="center" wrapText="1"/>
    </xf>
    <xf numFmtId="0" fontId="2" fillId="12" borderId="25" xfId="0" applyFont="1" applyFill="1" applyBorder="1" applyAlignment="1">
      <alignment horizontal="center" wrapText="1"/>
    </xf>
    <xf numFmtId="0" fontId="2" fillId="12" borderId="26" xfId="0" applyFont="1" applyFill="1" applyBorder="1" applyAlignment="1">
      <alignment horizontal="center" wrapText="1"/>
    </xf>
    <xf numFmtId="0" fontId="2" fillId="10" borderId="24" xfId="0" applyFont="1" applyFill="1" applyBorder="1" applyAlignment="1">
      <alignment horizontal="center" wrapText="1"/>
    </xf>
    <xf numFmtId="0" fontId="2" fillId="10" borderId="25" xfId="0" applyFont="1" applyFill="1" applyBorder="1" applyAlignment="1">
      <alignment horizontal="center" wrapText="1"/>
    </xf>
    <xf numFmtId="0" fontId="2" fillId="10" borderId="26" xfId="0" applyFont="1" applyFill="1" applyBorder="1" applyAlignment="1">
      <alignment horizontal="center" wrapText="1"/>
    </xf>
    <xf numFmtId="0" fontId="3" fillId="2" borderId="26" xfId="0" applyFont="1" applyFill="1" applyBorder="1" applyAlignment="1">
      <alignment horizontal="center"/>
    </xf>
    <xf numFmtId="0" fontId="3" fillId="11" borderId="20" xfId="0" applyFont="1" applyFill="1" applyBorder="1" applyAlignment="1">
      <alignment horizontal="center"/>
    </xf>
    <xf numFmtId="0" fontId="3" fillId="11" borderId="27" xfId="0" applyFont="1" applyFill="1" applyBorder="1" applyAlignment="1">
      <alignment horizontal="center"/>
    </xf>
    <xf numFmtId="0" fontId="0" fillId="11" borderId="0" xfId="0" applyFill="1" applyAlignment="1">
      <alignment horizontal="center"/>
    </xf>
    <xf numFmtId="0" fontId="0" fillId="11" borderId="24" xfId="0" applyFill="1" applyBorder="1" applyAlignment="1">
      <alignment horizontal="center" wrapText="1"/>
    </xf>
    <xf numFmtId="0" fontId="0" fillId="11" borderId="25" xfId="0" applyFill="1" applyBorder="1" applyAlignment="1">
      <alignment horizontal="center" wrapText="1"/>
    </xf>
    <xf numFmtId="0" fontId="0" fillId="11" borderId="26" xfId="0" applyFill="1" applyBorder="1" applyAlignment="1">
      <alignment horizontal="center" wrapText="1"/>
    </xf>
    <xf numFmtId="0" fontId="0" fillId="11" borderId="27" xfId="0" applyFill="1" applyBorder="1" applyAlignment="1">
      <alignment horizontal="center"/>
    </xf>
    <xf numFmtId="0" fontId="0" fillId="11" borderId="14" xfId="0" applyFill="1" applyBorder="1" applyAlignment="1">
      <alignment horizontal="center"/>
    </xf>
    <xf numFmtId="0" fontId="0" fillId="11" borderId="1" xfId="0" applyFill="1" applyBorder="1" applyAlignment="1">
      <alignment horizontal="center"/>
    </xf>
    <xf numFmtId="0" fontId="3" fillId="2" borderId="28" xfId="0" applyFont="1" applyFill="1" applyBorder="1" applyAlignment="1">
      <alignment horizontal="center"/>
    </xf>
    <xf numFmtId="0" fontId="3" fillId="2" borderId="29" xfId="0" applyFont="1" applyFill="1" applyBorder="1" applyAlignment="1">
      <alignment horizontal="center"/>
    </xf>
    <xf numFmtId="0" fontId="3" fillId="2" borderId="34" xfId="0" applyFont="1" applyFill="1" applyBorder="1" applyAlignment="1">
      <alignment horizontal="center"/>
    </xf>
    <xf numFmtId="0" fontId="3" fillId="2" borderId="1" xfId="0" applyFont="1" applyFill="1" applyBorder="1" applyAlignment="1">
      <alignment horizontal="center"/>
    </xf>
    <xf numFmtId="0" fontId="2" fillId="0" borderId="1" xfId="0" applyFont="1" applyBorder="1" applyAlignment="1">
      <alignment horizontal="left"/>
    </xf>
    <xf numFmtId="0" fontId="2" fillId="3" borderId="24" xfId="0" applyFont="1" applyFill="1" applyBorder="1" applyAlignment="1">
      <alignment horizontal="center"/>
    </xf>
    <xf numFmtId="0" fontId="2" fillId="3" borderId="25" xfId="0" applyFont="1" applyFill="1" applyBorder="1" applyAlignment="1">
      <alignment horizontal="center"/>
    </xf>
    <xf numFmtId="0" fontId="2" fillId="3" borderId="26" xfId="0" applyFont="1" applyFill="1"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 xfId="0" applyBorder="1" applyAlignment="1">
      <alignment horizontal="center"/>
    </xf>
    <xf numFmtId="0" fontId="2" fillId="9" borderId="24" xfId="0" applyFont="1" applyFill="1" applyBorder="1" applyAlignment="1">
      <alignment horizontal="center"/>
    </xf>
    <xf numFmtId="0" fontId="2" fillId="9" borderId="25" xfId="0" applyFont="1" applyFill="1" applyBorder="1" applyAlignment="1">
      <alignment horizontal="center"/>
    </xf>
    <xf numFmtId="0" fontId="2" fillId="9" borderId="26" xfId="0" applyFont="1" applyFill="1" applyBorder="1" applyAlignment="1">
      <alignment horizontal="center"/>
    </xf>
    <xf numFmtId="0" fontId="2" fillId="10" borderId="24" xfId="0" applyFont="1" applyFill="1" applyBorder="1" applyAlignment="1">
      <alignment horizontal="center"/>
    </xf>
    <xf numFmtId="0" fontId="2" fillId="10" borderId="25" xfId="0" applyFont="1" applyFill="1" applyBorder="1" applyAlignment="1">
      <alignment horizontal="center"/>
    </xf>
    <xf numFmtId="0" fontId="2" fillId="10" borderId="26" xfId="0" applyFont="1" applyFill="1" applyBorder="1" applyAlignment="1">
      <alignment horizontal="center"/>
    </xf>
    <xf numFmtId="0" fontId="2" fillId="10" borderId="1" xfId="0" applyFont="1" applyFill="1" applyBorder="1" applyAlignment="1">
      <alignment horizontal="center"/>
    </xf>
    <xf numFmtId="0" fontId="2" fillId="0" borderId="0" xfId="0" applyFont="1" applyAlignment="1">
      <alignment horizontal="center"/>
    </xf>
    <xf numFmtId="0" fontId="2" fillId="9" borderId="16" xfId="0" applyFont="1" applyFill="1" applyBorder="1" applyAlignment="1">
      <alignment horizontal="center"/>
    </xf>
    <xf numFmtId="0" fontId="2" fillId="9" borderId="17" xfId="0" applyFont="1" applyFill="1" applyBorder="1" applyAlignment="1">
      <alignment horizontal="center"/>
    </xf>
    <xf numFmtId="0" fontId="2" fillId="9" borderId="18" xfId="0" applyFont="1" applyFill="1" applyBorder="1" applyAlignment="1">
      <alignment horizontal="center"/>
    </xf>
    <xf numFmtId="0" fontId="3" fillId="2" borderId="0" xfId="0" applyFont="1" applyFill="1" applyAlignment="1">
      <alignment horizontal="center"/>
    </xf>
  </cellXfs>
  <cellStyles count="3">
    <cellStyle name="Currency" xfId="2" builtinId="4"/>
    <cellStyle name="Normal" xfId="0" builtinId="0"/>
    <cellStyle name="Percent" xfId="1" builtinId="5"/>
  </cellStyles>
  <dxfs count="0"/>
  <tableStyles count="0" defaultTableStyle="TableStyleMedium2" defaultPivotStyle="PivotStyleLight16"/>
  <colors>
    <mruColors>
      <color rgb="FFC59E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91B47-F0E4-4A56-AECC-9E7E60A0B295}">
  <sheetPr codeName="Sheet2"/>
  <dimension ref="A1:P41"/>
  <sheetViews>
    <sheetView tabSelected="1" zoomScale="90" zoomScaleNormal="90" workbookViewId="0">
      <pane ySplit="2" topLeftCell="A3" activePane="bottomLeft" state="frozen"/>
      <selection pane="bottomLeft" activeCell="E16" sqref="E16"/>
    </sheetView>
  </sheetViews>
  <sheetFormatPr defaultRowHeight="14.25" x14ac:dyDescent="0.45"/>
  <cols>
    <col min="1" max="1" width="2.46484375" bestFit="1" customWidth="1"/>
    <col min="2" max="2" width="19.3984375" customWidth="1"/>
    <col min="3" max="3" width="21.796875" customWidth="1"/>
    <col min="4" max="4" width="17.3984375" customWidth="1"/>
    <col min="5" max="5" width="34.46484375" bestFit="1" customWidth="1"/>
    <col min="6" max="6" width="10.86328125" customWidth="1"/>
    <col min="7" max="7" width="28.06640625" bestFit="1" customWidth="1"/>
    <col min="8" max="8" width="37.53125" bestFit="1" customWidth="1"/>
    <col min="9" max="9" width="37.265625" bestFit="1" customWidth="1"/>
    <col min="10" max="10" width="13.53125" bestFit="1" customWidth="1"/>
    <col min="11" max="11" width="15.3984375" customWidth="1"/>
    <col min="14" max="14" width="14.59765625" bestFit="1" customWidth="1"/>
    <col min="15" max="15" width="12.59765625" bestFit="1" customWidth="1"/>
    <col min="16" max="16" width="17.1328125" bestFit="1" customWidth="1"/>
  </cols>
  <sheetData>
    <row r="1" spans="1:16" x14ac:dyDescent="0.45">
      <c r="A1" s="175" t="s">
        <v>186</v>
      </c>
      <c r="B1" s="176"/>
      <c r="C1" s="176"/>
      <c r="D1" s="176"/>
      <c r="E1" s="176"/>
      <c r="F1" s="176"/>
      <c r="G1" s="176"/>
      <c r="H1" s="176"/>
      <c r="I1" s="176"/>
      <c r="J1" s="63"/>
      <c r="K1" s="63"/>
      <c r="L1" s="63"/>
      <c r="M1" s="63"/>
      <c r="N1" s="63"/>
      <c r="O1" s="63"/>
      <c r="P1" s="63"/>
    </row>
    <row r="2" spans="1:16" x14ac:dyDescent="0.45">
      <c r="A2" s="41"/>
      <c r="B2" s="42" t="s">
        <v>52</v>
      </c>
      <c r="C2" s="43" t="s">
        <v>111</v>
      </c>
      <c r="D2" s="93" t="s">
        <v>284</v>
      </c>
      <c r="E2" s="44" t="s">
        <v>112</v>
      </c>
      <c r="F2" s="44" t="s">
        <v>55</v>
      </c>
      <c r="G2" s="44" t="s">
        <v>118</v>
      </c>
      <c r="H2" s="44" t="s">
        <v>142</v>
      </c>
      <c r="I2" s="44" t="s">
        <v>145</v>
      </c>
      <c r="J2" s="57"/>
      <c r="K2" s="3"/>
      <c r="L2" s="3"/>
      <c r="M2" s="3"/>
      <c r="N2" s="3"/>
      <c r="O2" s="3"/>
      <c r="P2" s="3"/>
    </row>
    <row r="3" spans="1:16" ht="28.5" x14ac:dyDescent="0.45">
      <c r="A3" s="71" t="s">
        <v>56</v>
      </c>
      <c r="B3" s="72" t="s">
        <v>119</v>
      </c>
      <c r="C3" s="90" t="s">
        <v>103</v>
      </c>
      <c r="D3" s="82" t="s">
        <v>105</v>
      </c>
      <c r="E3" s="83"/>
      <c r="F3" s="84" t="s">
        <v>128</v>
      </c>
      <c r="G3" s="85" t="s">
        <v>129</v>
      </c>
      <c r="H3" s="85"/>
      <c r="I3" s="84"/>
    </row>
    <row r="4" spans="1:16" x14ac:dyDescent="0.45">
      <c r="A4" s="94"/>
      <c r="B4" s="95"/>
      <c r="C4" s="96"/>
      <c r="D4" s="68"/>
      <c r="E4" s="88"/>
      <c r="F4" s="48"/>
      <c r="G4" s="8" t="s">
        <v>130</v>
      </c>
      <c r="H4" s="8"/>
      <c r="I4" s="48"/>
    </row>
    <row r="5" spans="1:16" x14ac:dyDescent="0.45">
      <c r="A5" s="97"/>
      <c r="B5" s="98"/>
      <c r="C5" s="99"/>
      <c r="D5" s="68"/>
      <c r="E5" s="88"/>
      <c r="F5" s="48"/>
      <c r="G5" s="8" t="s">
        <v>131</v>
      </c>
      <c r="H5" s="8"/>
      <c r="I5" s="48"/>
    </row>
    <row r="6" spans="1:16" x14ac:dyDescent="0.45">
      <c r="A6" s="97"/>
      <c r="B6" s="100"/>
      <c r="C6" s="101"/>
      <c r="D6" s="68"/>
      <c r="E6" s="88" t="s">
        <v>113</v>
      </c>
      <c r="F6" s="48"/>
      <c r="G6" s="8" t="s">
        <v>132</v>
      </c>
      <c r="H6" s="8"/>
      <c r="I6" s="48"/>
    </row>
    <row r="7" spans="1:16" x14ac:dyDescent="0.45">
      <c r="A7" s="97"/>
      <c r="B7" s="100"/>
      <c r="C7" s="101"/>
      <c r="D7" s="68"/>
      <c r="E7" s="88" t="s">
        <v>114</v>
      </c>
      <c r="F7" s="48"/>
      <c r="G7" s="8" t="s">
        <v>134</v>
      </c>
      <c r="H7" s="8"/>
      <c r="I7" s="48"/>
    </row>
    <row r="8" spans="1:16" x14ac:dyDescent="0.45">
      <c r="A8" s="97"/>
      <c r="B8" s="100"/>
      <c r="C8" s="101"/>
      <c r="D8" s="68"/>
      <c r="E8" s="88" t="s">
        <v>81</v>
      </c>
      <c r="F8" s="48"/>
      <c r="G8" s="8" t="s">
        <v>135</v>
      </c>
      <c r="H8" s="8" t="s">
        <v>136</v>
      </c>
      <c r="I8" s="48"/>
    </row>
    <row r="9" spans="1:16" x14ac:dyDescent="0.45">
      <c r="A9" s="97"/>
      <c r="B9" s="100"/>
      <c r="C9" s="101"/>
      <c r="D9" s="68"/>
      <c r="E9" s="88"/>
      <c r="F9" s="48"/>
      <c r="G9" s="8" t="s">
        <v>150</v>
      </c>
      <c r="H9" s="8" t="s">
        <v>151</v>
      </c>
      <c r="I9" s="48" t="s">
        <v>152</v>
      </c>
    </row>
    <row r="10" spans="1:16" x14ac:dyDescent="0.45">
      <c r="A10" s="97"/>
      <c r="B10" s="100"/>
      <c r="C10" s="101"/>
      <c r="D10" s="68"/>
      <c r="E10" s="88"/>
      <c r="F10" s="48"/>
      <c r="G10" s="8" t="s">
        <v>139</v>
      </c>
      <c r="H10" s="8" t="s">
        <v>140</v>
      </c>
      <c r="I10" s="48"/>
    </row>
    <row r="11" spans="1:16" x14ac:dyDescent="0.45">
      <c r="A11" s="97"/>
      <c r="B11" s="100"/>
      <c r="C11" s="101"/>
      <c r="D11" s="68"/>
      <c r="E11" s="88" t="s">
        <v>115</v>
      </c>
      <c r="F11" s="48"/>
      <c r="G11" s="8" t="s">
        <v>137</v>
      </c>
      <c r="H11" s="8" t="s">
        <v>138</v>
      </c>
      <c r="I11" s="48" t="s">
        <v>439</v>
      </c>
    </row>
    <row r="12" spans="1:16" ht="28.5" x14ac:dyDescent="0.45">
      <c r="A12" s="97"/>
      <c r="B12" s="100"/>
      <c r="C12" s="101"/>
      <c r="D12" s="68"/>
      <c r="E12" s="89"/>
      <c r="F12" s="70"/>
      <c r="G12" s="69" t="s">
        <v>141</v>
      </c>
      <c r="H12" s="68" t="s">
        <v>143</v>
      </c>
      <c r="I12" s="48" t="s">
        <v>147</v>
      </c>
    </row>
    <row r="13" spans="1:16" ht="28.5" x14ac:dyDescent="0.45">
      <c r="A13" s="97"/>
      <c r="B13" s="100"/>
      <c r="C13" s="101"/>
      <c r="D13" s="68"/>
      <c r="E13" s="88"/>
      <c r="F13" s="48"/>
      <c r="G13" s="40"/>
      <c r="H13" s="67" t="s">
        <v>144</v>
      </c>
      <c r="I13" s="48" t="s">
        <v>146</v>
      </c>
    </row>
    <row r="14" spans="1:16" ht="28.5" x14ac:dyDescent="0.45">
      <c r="A14" s="102"/>
      <c r="B14" s="100"/>
      <c r="C14" s="103"/>
      <c r="D14" s="68"/>
      <c r="E14" s="77"/>
      <c r="F14" s="67"/>
      <c r="G14" s="8" t="s">
        <v>165</v>
      </c>
      <c r="H14" s="8" t="s">
        <v>166</v>
      </c>
      <c r="I14" s="67" t="s">
        <v>440</v>
      </c>
      <c r="J14" s="62"/>
      <c r="K14" s="64"/>
      <c r="M14" s="59"/>
      <c r="N14" s="59"/>
      <c r="P14" s="65"/>
    </row>
    <row r="15" spans="1:16" x14ac:dyDescent="0.45">
      <c r="A15" s="102"/>
      <c r="B15" s="100"/>
      <c r="C15" s="103"/>
      <c r="D15" s="82" t="s">
        <v>104</v>
      </c>
      <c r="E15" s="91" t="s">
        <v>116</v>
      </c>
      <c r="F15" s="86" t="s">
        <v>148</v>
      </c>
      <c r="G15" s="85" t="s">
        <v>160</v>
      </c>
      <c r="H15" s="85" t="s">
        <v>154</v>
      </c>
      <c r="I15" s="84"/>
      <c r="J15" s="62"/>
      <c r="K15" s="64"/>
      <c r="M15" s="59"/>
      <c r="N15" s="59"/>
      <c r="P15" s="65"/>
    </row>
    <row r="16" spans="1:16" ht="42.75" x14ac:dyDescent="0.45">
      <c r="A16" s="102"/>
      <c r="B16" s="100"/>
      <c r="C16" s="103"/>
      <c r="D16" s="68"/>
      <c r="E16" s="77" t="s">
        <v>133</v>
      </c>
      <c r="F16" s="67" t="s">
        <v>156</v>
      </c>
      <c r="G16" s="40" t="s">
        <v>158</v>
      </c>
      <c r="H16" s="67" t="s">
        <v>153</v>
      </c>
      <c r="I16" s="48" t="s">
        <v>149</v>
      </c>
      <c r="J16" s="62"/>
      <c r="K16" s="64"/>
      <c r="M16" s="59"/>
      <c r="N16" s="59"/>
      <c r="P16" s="65"/>
    </row>
    <row r="17" spans="1:16" x14ac:dyDescent="0.45">
      <c r="A17" s="102"/>
      <c r="B17" s="100"/>
      <c r="C17" s="103"/>
      <c r="D17" s="68"/>
      <c r="E17" s="77"/>
      <c r="F17" s="67"/>
      <c r="G17" s="8"/>
      <c r="H17" s="67" t="s">
        <v>159</v>
      </c>
      <c r="I17" s="48"/>
      <c r="J17" s="62"/>
      <c r="K17" s="64"/>
      <c r="M17" s="59"/>
      <c r="N17" s="59"/>
      <c r="P17" s="65"/>
    </row>
    <row r="18" spans="1:16" ht="42.75" x14ac:dyDescent="0.45">
      <c r="A18" s="102"/>
      <c r="B18" s="100"/>
      <c r="C18" s="103"/>
      <c r="D18" s="68"/>
      <c r="E18" s="77" t="s">
        <v>120</v>
      </c>
      <c r="F18" s="8"/>
      <c r="G18" s="69" t="s">
        <v>161</v>
      </c>
      <c r="H18" s="67" t="s">
        <v>163</v>
      </c>
      <c r="I18" s="48" t="s">
        <v>162</v>
      </c>
      <c r="J18" s="62"/>
      <c r="K18" s="64"/>
      <c r="M18" s="59"/>
      <c r="N18" s="59"/>
      <c r="P18" s="65"/>
    </row>
    <row r="19" spans="1:16" x14ac:dyDescent="0.45">
      <c r="A19" s="102"/>
      <c r="B19" s="100"/>
      <c r="C19" s="103"/>
      <c r="D19" s="92"/>
      <c r="E19" s="77" t="s">
        <v>117</v>
      </c>
      <c r="F19" s="67" t="s">
        <v>157</v>
      </c>
      <c r="G19" s="8" t="s">
        <v>155</v>
      </c>
      <c r="H19" s="48" t="s">
        <v>164</v>
      </c>
      <c r="I19" s="48"/>
      <c r="J19" s="62"/>
      <c r="K19" s="64"/>
      <c r="M19" s="59"/>
      <c r="N19" s="59"/>
      <c r="P19" s="65"/>
    </row>
    <row r="20" spans="1:16" ht="28.5" x14ac:dyDescent="0.45">
      <c r="A20" s="102"/>
      <c r="B20" s="100"/>
      <c r="C20" s="101"/>
      <c r="D20" s="82" t="s">
        <v>107</v>
      </c>
      <c r="E20" s="91" t="s">
        <v>121</v>
      </c>
      <c r="F20" s="86" t="s">
        <v>167</v>
      </c>
      <c r="G20" s="85" t="s">
        <v>168</v>
      </c>
      <c r="H20" s="84"/>
      <c r="I20" s="84"/>
      <c r="K20" s="65"/>
      <c r="O20" s="59"/>
    </row>
    <row r="21" spans="1:16" ht="28.5" x14ac:dyDescent="0.45">
      <c r="A21" s="102"/>
      <c r="B21" s="100"/>
      <c r="C21" s="101"/>
      <c r="D21" s="68"/>
      <c r="E21" s="77" t="s">
        <v>123</v>
      </c>
      <c r="F21" s="67"/>
      <c r="G21" s="8" t="s">
        <v>169</v>
      </c>
      <c r="H21" s="8"/>
      <c r="I21" s="48"/>
      <c r="N21" s="3"/>
      <c r="O21" s="66"/>
      <c r="P21" s="66"/>
    </row>
    <row r="22" spans="1:16" x14ac:dyDescent="0.45">
      <c r="A22" s="102"/>
      <c r="B22" s="100"/>
      <c r="C22" s="101"/>
      <c r="D22" s="68"/>
      <c r="E22" s="77" t="s">
        <v>122</v>
      </c>
      <c r="F22" s="67"/>
      <c r="G22" s="8"/>
      <c r="H22" s="40" t="s">
        <v>170</v>
      </c>
      <c r="I22" s="48" t="s">
        <v>171</v>
      </c>
    </row>
    <row r="23" spans="1:16" x14ac:dyDescent="0.45">
      <c r="A23" s="102"/>
      <c r="B23" s="100"/>
      <c r="C23" s="101"/>
      <c r="D23" s="68"/>
      <c r="E23" s="77"/>
      <c r="F23" s="67"/>
      <c r="G23" s="8"/>
      <c r="H23" s="40"/>
      <c r="I23" s="48" t="s">
        <v>172</v>
      </c>
    </row>
    <row r="24" spans="1:16" ht="42.75" x14ac:dyDescent="0.45">
      <c r="A24" s="102"/>
      <c r="B24" s="100"/>
      <c r="C24" s="101"/>
      <c r="D24" s="68"/>
      <c r="E24" s="77" t="s">
        <v>173</v>
      </c>
      <c r="F24" s="67"/>
      <c r="G24" s="8"/>
      <c r="H24" s="40"/>
      <c r="I24" s="67" t="s">
        <v>174</v>
      </c>
    </row>
    <row r="25" spans="1:16" ht="42.75" x14ac:dyDescent="0.45">
      <c r="A25" s="102"/>
      <c r="B25" s="100"/>
      <c r="C25" s="101"/>
      <c r="D25" s="82" t="s">
        <v>106</v>
      </c>
      <c r="E25" s="91" t="s">
        <v>124</v>
      </c>
      <c r="F25" s="86"/>
      <c r="G25" s="85"/>
      <c r="H25" s="87" t="s">
        <v>175</v>
      </c>
      <c r="I25" s="84"/>
    </row>
    <row r="26" spans="1:16" x14ac:dyDescent="0.45">
      <c r="A26" s="102"/>
      <c r="B26" s="100"/>
      <c r="C26" s="101"/>
      <c r="D26" s="68"/>
      <c r="E26" s="77"/>
      <c r="F26" s="67"/>
      <c r="G26" s="8"/>
      <c r="H26" s="40" t="s">
        <v>176</v>
      </c>
      <c r="I26" s="48" t="s">
        <v>179</v>
      </c>
    </row>
    <row r="27" spans="1:16" x14ac:dyDescent="0.45">
      <c r="A27" s="102"/>
      <c r="B27" s="100"/>
      <c r="C27" s="101"/>
      <c r="D27" s="68"/>
      <c r="E27" s="77"/>
      <c r="F27" s="67"/>
      <c r="G27" s="8"/>
      <c r="H27" s="40" t="s">
        <v>177</v>
      </c>
      <c r="I27" s="48" t="s">
        <v>180</v>
      </c>
    </row>
    <row r="28" spans="1:16" x14ac:dyDescent="0.45">
      <c r="A28" s="102"/>
      <c r="B28" s="100"/>
      <c r="C28" s="101"/>
      <c r="D28" s="68"/>
      <c r="E28" s="77"/>
      <c r="F28" s="67"/>
      <c r="G28" s="8"/>
      <c r="H28" s="40" t="s">
        <v>178</v>
      </c>
      <c r="I28" s="48" t="s">
        <v>181</v>
      </c>
    </row>
    <row r="29" spans="1:16" x14ac:dyDescent="0.45">
      <c r="A29" s="102"/>
      <c r="B29" s="100"/>
      <c r="C29" s="101"/>
      <c r="D29" s="68"/>
      <c r="E29" s="77" t="s">
        <v>126</v>
      </c>
      <c r="F29" s="67"/>
      <c r="G29" s="37"/>
      <c r="H29" s="8" t="s">
        <v>182</v>
      </c>
      <c r="I29" s="48" t="s">
        <v>183</v>
      </c>
    </row>
    <row r="30" spans="1:16" x14ac:dyDescent="0.45">
      <c r="A30" s="102"/>
      <c r="B30" s="100"/>
      <c r="C30" s="101"/>
      <c r="D30" s="68"/>
      <c r="E30" s="77"/>
      <c r="F30" s="67"/>
      <c r="G30" s="37"/>
      <c r="H30" s="8" t="s">
        <v>184</v>
      </c>
      <c r="I30" s="48"/>
    </row>
    <row r="31" spans="1:16" x14ac:dyDescent="0.45">
      <c r="A31" s="102"/>
      <c r="B31" s="100"/>
      <c r="C31" s="101"/>
      <c r="D31" s="68"/>
      <c r="E31" s="77" t="s">
        <v>125</v>
      </c>
      <c r="F31" s="67"/>
      <c r="G31" s="37"/>
      <c r="H31" s="8"/>
      <c r="I31" s="48" t="s">
        <v>185</v>
      </c>
    </row>
    <row r="32" spans="1:16" ht="28.5" x14ac:dyDescent="0.45">
      <c r="A32" s="104"/>
      <c r="B32" s="105"/>
      <c r="C32" s="106"/>
      <c r="D32" s="19"/>
      <c r="E32" s="77" t="s">
        <v>127</v>
      </c>
      <c r="F32" s="67"/>
      <c r="G32" s="8"/>
      <c r="H32" s="8"/>
      <c r="I32" s="48"/>
    </row>
    <row r="34" spans="1:9" x14ac:dyDescent="0.45">
      <c r="B34" s="177" t="s">
        <v>415</v>
      </c>
      <c r="C34" s="177"/>
    </row>
    <row r="35" spans="1:9" x14ac:dyDescent="0.45">
      <c r="B35" t="s">
        <v>414</v>
      </c>
    </row>
    <row r="41" spans="1:9" x14ac:dyDescent="0.45">
      <c r="A41" s="73"/>
      <c r="B41" s="3"/>
      <c r="C41" s="57"/>
      <c r="D41" s="3"/>
      <c r="E41" s="3"/>
      <c r="F41" s="3"/>
      <c r="G41" s="3"/>
      <c r="H41" s="3"/>
      <c r="I41" s="3"/>
    </row>
  </sheetData>
  <mergeCells count="2">
    <mergeCell ref="A1:I1"/>
    <mergeCell ref="B34:C34"/>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EDD49-9FED-46C3-9C2D-CF9C8C86A68B}">
  <sheetPr codeName="Sheet1"/>
  <dimension ref="A1:J78"/>
  <sheetViews>
    <sheetView zoomScale="90" zoomScaleNormal="90" workbookViewId="0">
      <pane ySplit="2" topLeftCell="A3" activePane="bottomLeft" state="frozen"/>
      <selection pane="bottomLeft" activeCell="B2" sqref="B1:B1048576"/>
    </sheetView>
  </sheetViews>
  <sheetFormatPr defaultRowHeight="14.25" x14ac:dyDescent="0.45"/>
  <cols>
    <col min="1" max="1" width="3" bestFit="1" customWidth="1"/>
    <col min="2" max="2" width="19.3984375" customWidth="1"/>
    <col min="3" max="3" width="52.06640625" customWidth="1"/>
    <col min="4" max="4" width="63.53125" customWidth="1"/>
    <col min="5" max="5" width="15.3984375" customWidth="1"/>
    <col min="8" max="8" width="14.59765625" bestFit="1" customWidth="1"/>
    <col min="9" max="9" width="12.59765625" bestFit="1" customWidth="1"/>
    <col min="10" max="10" width="17.1328125" bestFit="1" customWidth="1"/>
  </cols>
  <sheetData>
    <row r="1" spans="1:10" x14ac:dyDescent="0.45">
      <c r="A1" s="184" t="s">
        <v>188</v>
      </c>
      <c r="B1" s="185"/>
      <c r="C1" s="185"/>
      <c r="D1" s="185"/>
      <c r="E1" s="63"/>
      <c r="F1" s="63"/>
      <c r="G1" s="63"/>
      <c r="H1" s="63"/>
      <c r="I1" s="63"/>
      <c r="J1" s="63"/>
    </row>
    <row r="2" spans="1:10" x14ac:dyDescent="0.45">
      <c r="A2" s="41"/>
      <c r="B2" s="44" t="s">
        <v>189</v>
      </c>
      <c r="C2" s="41" t="s">
        <v>193</v>
      </c>
      <c r="D2" s="44" t="s">
        <v>190</v>
      </c>
      <c r="E2" s="3"/>
      <c r="F2" s="3"/>
      <c r="G2" s="3"/>
      <c r="H2" s="3"/>
      <c r="I2" s="3"/>
      <c r="J2" s="3"/>
    </row>
    <row r="3" spans="1:10" ht="14.25" customHeight="1" x14ac:dyDescent="0.45">
      <c r="A3" s="186" t="s">
        <v>108</v>
      </c>
      <c r="B3" s="187"/>
      <c r="C3" s="187"/>
      <c r="D3" s="188"/>
    </row>
    <row r="4" spans="1:10" ht="28.5" x14ac:dyDescent="0.45">
      <c r="A4" s="38">
        <v>1</v>
      </c>
      <c r="B4" s="40" t="s">
        <v>128</v>
      </c>
      <c r="C4" s="40" t="s">
        <v>204</v>
      </c>
      <c r="D4" s="48" t="s">
        <v>199</v>
      </c>
    </row>
    <row r="5" spans="1:10" x14ac:dyDescent="0.45">
      <c r="A5" s="59"/>
      <c r="C5" s="8" t="s">
        <v>130</v>
      </c>
      <c r="D5" s="48" t="s">
        <v>200</v>
      </c>
    </row>
    <row r="6" spans="1:10" x14ac:dyDescent="0.45">
      <c r="A6" s="59"/>
      <c r="C6" s="8" t="s">
        <v>194</v>
      </c>
      <c r="D6" s="48" t="s">
        <v>201</v>
      </c>
    </row>
    <row r="7" spans="1:10" x14ac:dyDescent="0.45">
      <c r="A7" s="59"/>
      <c r="C7" s="8" t="s">
        <v>132</v>
      </c>
      <c r="D7" s="48" t="s">
        <v>196</v>
      </c>
    </row>
    <row r="8" spans="1:10" x14ac:dyDescent="0.45">
      <c r="A8" s="59"/>
      <c r="C8" s="8" t="s">
        <v>134</v>
      </c>
      <c r="D8" s="48" t="s">
        <v>195</v>
      </c>
    </row>
    <row r="9" spans="1:10" x14ac:dyDescent="0.45">
      <c r="A9" s="59"/>
      <c r="C9" s="8" t="s">
        <v>135</v>
      </c>
      <c r="D9" s="48" t="s">
        <v>197</v>
      </c>
    </row>
    <row r="10" spans="1:10" x14ac:dyDescent="0.45">
      <c r="A10" s="59"/>
      <c r="C10" s="8" t="s">
        <v>150</v>
      </c>
      <c r="D10" s="48" t="s">
        <v>198</v>
      </c>
    </row>
    <row r="11" spans="1:10" x14ac:dyDescent="0.45">
      <c r="A11" s="59"/>
      <c r="C11" s="8" t="s">
        <v>139</v>
      </c>
      <c r="D11" s="48" t="s">
        <v>202</v>
      </c>
    </row>
    <row r="12" spans="1:10" x14ac:dyDescent="0.45">
      <c r="A12" s="59"/>
      <c r="C12" s="8" t="s">
        <v>137</v>
      </c>
      <c r="D12" s="48" t="s">
        <v>203</v>
      </c>
    </row>
    <row r="13" spans="1:10" x14ac:dyDescent="0.45">
      <c r="A13" s="59"/>
      <c r="C13" s="40" t="s">
        <v>205</v>
      </c>
      <c r="D13" s="48" t="s">
        <v>206</v>
      </c>
    </row>
    <row r="14" spans="1:10" ht="28.5" x14ac:dyDescent="0.45">
      <c r="C14" s="40" t="s">
        <v>207</v>
      </c>
      <c r="D14" s="75" t="s">
        <v>416</v>
      </c>
      <c r="E14" s="64"/>
      <c r="G14" s="59"/>
      <c r="H14" s="59"/>
      <c r="J14" s="65"/>
    </row>
    <row r="15" spans="1:10" ht="6.75" customHeight="1" x14ac:dyDescent="0.45">
      <c r="A15" s="181"/>
      <c r="B15" s="182"/>
      <c r="C15" s="182"/>
      <c r="D15" s="183"/>
      <c r="E15" s="64"/>
      <c r="G15" s="59"/>
      <c r="H15" s="59"/>
      <c r="J15" s="65"/>
    </row>
    <row r="16" spans="1:10" x14ac:dyDescent="0.45">
      <c r="A16" s="8">
        <v>2</v>
      </c>
      <c r="B16" s="8" t="s">
        <v>156</v>
      </c>
      <c r="C16" s="19" t="s">
        <v>209</v>
      </c>
      <c r="D16" s="76" t="s">
        <v>211</v>
      </c>
      <c r="E16" s="64"/>
      <c r="G16" s="59"/>
      <c r="H16" s="59"/>
      <c r="J16" s="65"/>
    </row>
    <row r="17" spans="1:10" ht="28.5" x14ac:dyDescent="0.45">
      <c r="C17" s="40" t="s">
        <v>212</v>
      </c>
      <c r="D17" s="67" t="s">
        <v>213</v>
      </c>
      <c r="E17" s="64"/>
      <c r="G17" s="59"/>
      <c r="H17" s="59"/>
      <c r="J17" s="65"/>
    </row>
    <row r="18" spans="1:10" x14ac:dyDescent="0.45">
      <c r="C18" s="8" t="s">
        <v>210</v>
      </c>
      <c r="D18" s="75"/>
      <c r="E18" s="64"/>
      <c r="G18" s="59"/>
      <c r="H18" s="59"/>
      <c r="J18" s="65"/>
    </row>
    <row r="19" spans="1:10" ht="6.75" customHeight="1" x14ac:dyDescent="0.45">
      <c r="A19" s="181"/>
      <c r="B19" s="182"/>
      <c r="C19" s="182"/>
      <c r="D19" s="183"/>
      <c r="E19" s="64"/>
      <c r="G19" s="59"/>
      <c r="H19" s="59"/>
      <c r="J19" s="65"/>
    </row>
    <row r="20" spans="1:10" x14ac:dyDescent="0.45">
      <c r="A20" s="8">
        <v>3</v>
      </c>
      <c r="B20" s="8" t="s">
        <v>214</v>
      </c>
      <c r="C20" s="76" t="s">
        <v>215</v>
      </c>
      <c r="D20" s="76" t="s">
        <v>216</v>
      </c>
      <c r="E20" s="64"/>
      <c r="G20" s="59"/>
      <c r="H20" s="59"/>
      <c r="J20" s="65"/>
    </row>
    <row r="21" spans="1:10" x14ac:dyDescent="0.45">
      <c r="C21" s="78"/>
      <c r="D21" s="67" t="s">
        <v>217</v>
      </c>
      <c r="E21" s="65"/>
      <c r="I21" s="59"/>
    </row>
    <row r="22" spans="1:10" x14ac:dyDescent="0.45">
      <c r="C22" s="48" t="s">
        <v>219</v>
      </c>
      <c r="D22" s="75" t="s">
        <v>218</v>
      </c>
      <c r="H22" s="3"/>
      <c r="I22" s="66"/>
      <c r="J22" s="66"/>
    </row>
    <row r="23" spans="1:10" ht="9" customHeight="1" x14ac:dyDescent="0.45">
      <c r="A23" s="104"/>
      <c r="B23" s="105"/>
      <c r="C23" s="109"/>
      <c r="D23" s="108"/>
    </row>
    <row r="24" spans="1:10" x14ac:dyDescent="0.45">
      <c r="A24" s="68">
        <v>4</v>
      </c>
      <c r="B24" s="68" t="s">
        <v>220</v>
      </c>
      <c r="C24" s="79" t="s">
        <v>221</v>
      </c>
      <c r="D24" s="76" t="s">
        <v>222</v>
      </c>
    </row>
    <row r="25" spans="1:10" x14ac:dyDescent="0.45">
      <c r="C25" s="48" t="s">
        <v>223</v>
      </c>
      <c r="D25" s="67" t="s">
        <v>224</v>
      </c>
    </row>
    <row r="26" spans="1:10" x14ac:dyDescent="0.45">
      <c r="C26" s="78"/>
      <c r="D26" s="67" t="s">
        <v>225</v>
      </c>
    </row>
    <row r="27" spans="1:10" ht="8.25" customHeight="1" x14ac:dyDescent="0.45">
      <c r="A27" s="100"/>
      <c r="B27" s="100"/>
      <c r="C27" s="110"/>
      <c r="D27" s="111"/>
    </row>
    <row r="28" spans="1:10" ht="14.25" customHeight="1" x14ac:dyDescent="0.45">
      <c r="A28" s="189" t="s">
        <v>226</v>
      </c>
      <c r="B28" s="190"/>
      <c r="C28" s="190"/>
      <c r="D28" s="191"/>
    </row>
    <row r="29" spans="1:10" x14ac:dyDescent="0.45">
      <c r="A29" s="8">
        <v>5</v>
      </c>
      <c r="B29" s="74" t="s">
        <v>227</v>
      </c>
      <c r="C29" s="48" t="s">
        <v>229</v>
      </c>
      <c r="D29" s="67" t="s">
        <v>228</v>
      </c>
    </row>
    <row r="30" spans="1:10" x14ac:dyDescent="0.45">
      <c r="C30" s="48" t="s">
        <v>230</v>
      </c>
      <c r="D30" s="67"/>
    </row>
    <row r="31" spans="1:10" x14ac:dyDescent="0.45">
      <c r="C31" s="48" t="s">
        <v>231</v>
      </c>
      <c r="D31" s="75"/>
    </row>
    <row r="32" spans="1:10" ht="8.35" customHeight="1" x14ac:dyDescent="0.45">
      <c r="A32" s="104"/>
      <c r="B32" s="105"/>
      <c r="C32" s="109"/>
      <c r="D32" s="108"/>
    </row>
    <row r="33" spans="1:4" ht="28.5" x14ac:dyDescent="0.45">
      <c r="A33" s="8">
        <v>6</v>
      </c>
      <c r="B33" s="74" t="s">
        <v>181</v>
      </c>
      <c r="C33" s="48" t="s">
        <v>235</v>
      </c>
      <c r="D33" s="76" t="s">
        <v>234</v>
      </c>
    </row>
    <row r="34" spans="1:4" ht="57" x14ac:dyDescent="0.45">
      <c r="C34" s="40" t="s">
        <v>232</v>
      </c>
      <c r="D34" s="67" t="s">
        <v>244</v>
      </c>
    </row>
    <row r="35" spans="1:4" x14ac:dyDescent="0.45">
      <c r="C35" s="8" t="s">
        <v>233</v>
      </c>
      <c r="D35" s="75" t="s">
        <v>192</v>
      </c>
    </row>
    <row r="36" spans="1:4" ht="8.25" customHeight="1" x14ac:dyDescent="0.45">
      <c r="A36" s="104"/>
      <c r="B36" s="105"/>
      <c r="C36" s="107"/>
      <c r="D36" s="108"/>
    </row>
    <row r="37" spans="1:4" x14ac:dyDescent="0.45">
      <c r="A37" s="8">
        <v>7</v>
      </c>
      <c r="B37" s="74" t="s">
        <v>236</v>
      </c>
      <c r="C37" s="48" t="s">
        <v>237</v>
      </c>
      <c r="D37" s="67" t="s">
        <v>228</v>
      </c>
    </row>
    <row r="38" spans="1:4" x14ac:dyDescent="0.45">
      <c r="C38" s="79" t="s">
        <v>238</v>
      </c>
      <c r="D38" s="67" t="s">
        <v>239</v>
      </c>
    </row>
    <row r="39" spans="1:4" x14ac:dyDescent="0.45">
      <c r="C39" s="70" t="s">
        <v>231</v>
      </c>
      <c r="D39" s="75" t="s">
        <v>240</v>
      </c>
    </row>
    <row r="40" spans="1:4" x14ac:dyDescent="0.45">
      <c r="C40" s="8" t="s">
        <v>233</v>
      </c>
      <c r="D40" s="22" t="s">
        <v>241</v>
      </c>
    </row>
    <row r="41" spans="1:4" ht="9" customHeight="1" x14ac:dyDescent="0.45">
      <c r="A41" s="104"/>
      <c r="B41" s="105"/>
      <c r="C41" s="107"/>
      <c r="D41" s="112"/>
    </row>
    <row r="42" spans="1:4" ht="42.75" x14ac:dyDescent="0.45">
      <c r="A42" s="8">
        <v>8</v>
      </c>
      <c r="B42" s="8" t="s">
        <v>57</v>
      </c>
      <c r="C42" s="40" t="s">
        <v>242</v>
      </c>
      <c r="D42" s="80" t="s">
        <v>245</v>
      </c>
    </row>
    <row r="43" spans="1:4" ht="42.75" x14ac:dyDescent="0.45">
      <c r="C43" s="40" t="s">
        <v>243</v>
      </c>
      <c r="D43" s="81" t="s">
        <v>246</v>
      </c>
    </row>
    <row r="44" spans="1:4" ht="9.75" customHeight="1" x14ac:dyDescent="0.45">
      <c r="A44" s="181"/>
      <c r="B44" s="182"/>
      <c r="C44" s="182"/>
      <c r="D44" s="183"/>
    </row>
    <row r="45" spans="1:4" x14ac:dyDescent="0.45">
      <c r="A45" s="8">
        <v>9</v>
      </c>
      <c r="B45" s="8" t="s">
        <v>247</v>
      </c>
      <c r="C45" s="8" t="s">
        <v>248</v>
      </c>
      <c r="D45" s="8" t="s">
        <v>249</v>
      </c>
    </row>
    <row r="46" spans="1:4" x14ac:dyDescent="0.45">
      <c r="C46" s="8"/>
      <c r="D46" s="8" t="s">
        <v>250</v>
      </c>
    </row>
    <row r="47" spans="1:4" ht="8.25" customHeight="1" x14ac:dyDescent="0.45">
      <c r="A47" s="181"/>
      <c r="B47" s="182"/>
      <c r="C47" s="182"/>
      <c r="D47" s="183"/>
    </row>
    <row r="48" spans="1:4" x14ac:dyDescent="0.45">
      <c r="A48" s="8">
        <v>10</v>
      </c>
      <c r="B48" s="8" t="s">
        <v>251</v>
      </c>
      <c r="C48" s="8" t="s">
        <v>252</v>
      </c>
      <c r="D48" s="8" t="s">
        <v>254</v>
      </c>
    </row>
    <row r="49" spans="1:4" x14ac:dyDescent="0.45">
      <c r="C49" s="8" t="s">
        <v>253</v>
      </c>
      <c r="D49" s="8" t="s">
        <v>255</v>
      </c>
    </row>
    <row r="50" spans="1:4" x14ac:dyDescent="0.45">
      <c r="C50" s="8" t="s">
        <v>248</v>
      </c>
      <c r="D50" s="8"/>
    </row>
    <row r="51" spans="1:4" ht="8.25" customHeight="1" x14ac:dyDescent="0.45">
      <c r="A51" s="181"/>
      <c r="B51" s="182"/>
      <c r="C51" s="182"/>
      <c r="D51" s="183"/>
    </row>
    <row r="52" spans="1:4" x14ac:dyDescent="0.45">
      <c r="A52" s="8">
        <v>11</v>
      </c>
      <c r="B52" s="8" t="s">
        <v>256</v>
      </c>
      <c r="C52" s="8" t="s">
        <v>257</v>
      </c>
      <c r="D52" s="8" t="s">
        <v>258</v>
      </c>
    </row>
    <row r="53" spans="1:4" x14ac:dyDescent="0.45">
      <c r="C53" s="8"/>
      <c r="D53" s="8" t="s">
        <v>192</v>
      </c>
    </row>
    <row r="54" spans="1:4" ht="9" customHeight="1" x14ac:dyDescent="0.45">
      <c r="A54" s="181"/>
      <c r="B54" s="182"/>
      <c r="C54" s="182"/>
      <c r="D54" s="183"/>
    </row>
    <row r="55" spans="1:4" x14ac:dyDescent="0.45">
      <c r="A55" s="8">
        <v>12</v>
      </c>
      <c r="B55" s="8" t="s">
        <v>259</v>
      </c>
      <c r="C55" s="8" t="s">
        <v>260</v>
      </c>
      <c r="D55" s="8" t="s">
        <v>262</v>
      </c>
    </row>
    <row r="56" spans="1:4" x14ac:dyDescent="0.45">
      <c r="C56" s="8" t="s">
        <v>261</v>
      </c>
      <c r="D56" s="8"/>
    </row>
    <row r="57" spans="1:4" ht="7.5" customHeight="1" x14ac:dyDescent="0.45">
      <c r="A57" s="181"/>
      <c r="B57" s="182"/>
      <c r="C57" s="182"/>
      <c r="D57" s="183"/>
    </row>
    <row r="58" spans="1:4" x14ac:dyDescent="0.45">
      <c r="A58" s="8">
        <v>13</v>
      </c>
      <c r="B58" s="8" t="s">
        <v>172</v>
      </c>
      <c r="C58" s="8" t="s">
        <v>263</v>
      </c>
      <c r="D58" s="8" t="s">
        <v>267</v>
      </c>
    </row>
    <row r="59" spans="1:4" x14ac:dyDescent="0.45">
      <c r="C59" s="8" t="s">
        <v>264</v>
      </c>
      <c r="D59" s="8"/>
    </row>
    <row r="60" spans="1:4" x14ac:dyDescent="0.45">
      <c r="C60" s="8" t="s">
        <v>265</v>
      </c>
      <c r="D60" s="8" t="s">
        <v>266</v>
      </c>
    </row>
    <row r="61" spans="1:4" ht="7.5" customHeight="1" x14ac:dyDescent="0.45">
      <c r="A61" s="181"/>
      <c r="B61" s="182"/>
      <c r="C61" s="182"/>
      <c r="D61" s="183"/>
    </row>
    <row r="62" spans="1:4" x14ac:dyDescent="0.45">
      <c r="A62" s="8">
        <v>14</v>
      </c>
      <c r="B62" s="8" t="s">
        <v>268</v>
      </c>
      <c r="C62" s="8" t="s">
        <v>269</v>
      </c>
      <c r="D62" s="8" t="s">
        <v>441</v>
      </c>
    </row>
    <row r="63" spans="1:4" x14ac:dyDescent="0.45">
      <c r="C63" s="8" t="s">
        <v>264</v>
      </c>
      <c r="D63" s="8" t="s">
        <v>271</v>
      </c>
    </row>
    <row r="64" spans="1:4" x14ac:dyDescent="0.45">
      <c r="C64" s="8" t="s">
        <v>270</v>
      </c>
      <c r="D64" s="8" t="s">
        <v>272</v>
      </c>
    </row>
    <row r="65" spans="1:4" x14ac:dyDescent="0.45">
      <c r="C65" s="8"/>
      <c r="D65" s="8" t="s">
        <v>273</v>
      </c>
    </row>
    <row r="66" spans="1:4" ht="6.75" customHeight="1" x14ac:dyDescent="0.45">
      <c r="A66" s="181"/>
      <c r="B66" s="182"/>
      <c r="C66" s="182"/>
      <c r="D66" s="183"/>
    </row>
    <row r="67" spans="1:4" ht="42.75" x14ac:dyDescent="0.45">
      <c r="A67" s="8">
        <v>15</v>
      </c>
      <c r="B67" s="40" t="s">
        <v>278</v>
      </c>
      <c r="C67" s="8" t="s">
        <v>275</v>
      </c>
      <c r="D67" s="8" t="s">
        <v>274</v>
      </c>
    </row>
    <row r="68" spans="1:4" x14ac:dyDescent="0.45">
      <c r="C68" s="8" t="s">
        <v>276</v>
      </c>
      <c r="D68" s="8" t="s">
        <v>279</v>
      </c>
    </row>
    <row r="69" spans="1:4" x14ac:dyDescent="0.45">
      <c r="C69" s="8" t="s">
        <v>277</v>
      </c>
      <c r="D69" s="8" t="s">
        <v>192</v>
      </c>
    </row>
    <row r="70" spans="1:4" ht="6.75" customHeight="1" x14ac:dyDescent="0.45">
      <c r="A70" s="181"/>
      <c r="B70" s="182"/>
      <c r="C70" s="182"/>
      <c r="D70" s="183"/>
    </row>
    <row r="71" spans="1:4" x14ac:dyDescent="0.45">
      <c r="A71" s="8">
        <v>16</v>
      </c>
      <c r="B71" s="8" t="s">
        <v>280</v>
      </c>
      <c r="C71" s="8" t="s">
        <v>281</v>
      </c>
      <c r="D71" s="8" t="s">
        <v>282</v>
      </c>
    </row>
    <row r="72" spans="1:4" x14ac:dyDescent="0.45">
      <c r="C72" s="8"/>
      <c r="D72" s="8" t="s">
        <v>283</v>
      </c>
    </row>
    <row r="73" spans="1:4" ht="9" customHeight="1" x14ac:dyDescent="0.45">
      <c r="A73" s="181"/>
      <c r="B73" s="182"/>
      <c r="C73" s="182"/>
      <c r="D73" s="183"/>
    </row>
    <row r="74" spans="1:4" ht="28.5" x14ac:dyDescent="0.45">
      <c r="A74" s="8">
        <v>17</v>
      </c>
      <c r="B74" s="40" t="s">
        <v>288</v>
      </c>
      <c r="C74" s="8" t="s">
        <v>289</v>
      </c>
      <c r="D74" s="8" t="s">
        <v>292</v>
      </c>
    </row>
    <row r="75" spans="1:4" x14ac:dyDescent="0.45">
      <c r="A75" s="8"/>
      <c r="B75" s="8" t="s">
        <v>286</v>
      </c>
      <c r="C75" s="8" t="s">
        <v>285</v>
      </c>
      <c r="D75" s="8" t="s">
        <v>293</v>
      </c>
    </row>
    <row r="76" spans="1:4" x14ac:dyDescent="0.45">
      <c r="A76" s="8"/>
      <c r="B76" s="8" t="s">
        <v>287</v>
      </c>
      <c r="C76" s="8" t="s">
        <v>290</v>
      </c>
      <c r="D76" s="8" t="s">
        <v>192</v>
      </c>
    </row>
    <row r="77" spans="1:4" x14ac:dyDescent="0.45">
      <c r="A77" s="8"/>
      <c r="B77" s="8"/>
      <c r="C77" s="8" t="s">
        <v>291</v>
      </c>
      <c r="D77" s="8" t="s">
        <v>294</v>
      </c>
    </row>
    <row r="78" spans="1:4" ht="6.75" customHeight="1" x14ac:dyDescent="0.45">
      <c r="A78" s="178"/>
      <c r="B78" s="179"/>
      <c r="C78" s="179"/>
      <c r="D78" s="180"/>
    </row>
  </sheetData>
  <mergeCells count="15">
    <mergeCell ref="A51:D51"/>
    <mergeCell ref="A19:D19"/>
    <mergeCell ref="A15:D15"/>
    <mergeCell ref="A1:D1"/>
    <mergeCell ref="A3:D3"/>
    <mergeCell ref="A28:D28"/>
    <mergeCell ref="A44:D44"/>
    <mergeCell ref="A47:D47"/>
    <mergeCell ref="A78:D78"/>
    <mergeCell ref="A54:D54"/>
    <mergeCell ref="A57:D57"/>
    <mergeCell ref="A61:D61"/>
    <mergeCell ref="A66:D66"/>
    <mergeCell ref="A70:D70"/>
    <mergeCell ref="A73:D7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88C5C-2732-458E-A630-D7BE48D09954}">
  <dimension ref="A1:M91"/>
  <sheetViews>
    <sheetView zoomScale="90" zoomScaleNormal="90" workbookViewId="0">
      <pane xSplit="2" ySplit="2" topLeftCell="C69" activePane="bottomRight" state="frozen"/>
      <selection pane="topRight" activeCell="C1" sqref="C1"/>
      <selection pane="bottomLeft" activeCell="A3" sqref="A3"/>
      <selection pane="bottomRight" activeCell="F83" sqref="F83"/>
    </sheetView>
  </sheetViews>
  <sheetFormatPr defaultRowHeight="14.25" x14ac:dyDescent="0.45"/>
  <cols>
    <col min="1" max="1" width="3" bestFit="1" customWidth="1"/>
    <col min="2" max="2" width="17.9296875" bestFit="1" customWidth="1"/>
    <col min="3" max="3" width="52.06640625" customWidth="1"/>
    <col min="4" max="4" width="63.53125" customWidth="1"/>
    <col min="5" max="5" width="0.86328125" customWidth="1"/>
    <col min="6" max="6" width="41.796875" customWidth="1"/>
    <col min="7" max="7" width="45.3984375" customWidth="1"/>
    <col min="8" max="8" width="11.265625" bestFit="1" customWidth="1"/>
    <col min="9" max="9" width="7.9296875" customWidth="1"/>
    <col min="10" max="10" width="11.265625" customWidth="1"/>
    <col min="13" max="13" width="15.19921875" customWidth="1"/>
  </cols>
  <sheetData>
    <row r="1" spans="1:13" x14ac:dyDescent="0.45">
      <c r="A1" s="202" t="s">
        <v>188</v>
      </c>
      <c r="B1" s="203"/>
      <c r="C1" s="203"/>
      <c r="D1" s="203"/>
      <c r="E1" s="193"/>
      <c r="F1" s="202" t="s">
        <v>191</v>
      </c>
      <c r="G1" s="203"/>
      <c r="H1" s="204"/>
      <c r="I1" s="63"/>
      <c r="J1" s="205" t="s">
        <v>295</v>
      </c>
      <c r="K1" s="205"/>
      <c r="L1" s="205"/>
      <c r="M1" s="205"/>
    </row>
    <row r="2" spans="1:13" x14ac:dyDescent="0.45">
      <c r="A2" s="41"/>
      <c r="B2" s="44" t="s">
        <v>189</v>
      </c>
      <c r="C2" s="41" t="s">
        <v>193</v>
      </c>
      <c r="D2" s="122" t="s">
        <v>190</v>
      </c>
      <c r="E2" s="194"/>
      <c r="F2" s="44" t="s">
        <v>109</v>
      </c>
      <c r="G2" s="44" t="s">
        <v>110</v>
      </c>
      <c r="H2" s="44" t="s">
        <v>300</v>
      </c>
      <c r="I2" s="57"/>
      <c r="J2" s="206" t="s">
        <v>296</v>
      </c>
      <c r="K2" s="206"/>
      <c r="L2" s="206"/>
      <c r="M2" s="206"/>
    </row>
    <row r="3" spans="1:13" ht="14.25" customHeight="1" x14ac:dyDescent="0.45">
      <c r="A3" s="120"/>
      <c r="B3" s="121"/>
      <c r="C3" s="121"/>
      <c r="D3" s="121"/>
      <c r="E3" s="194"/>
      <c r="F3" s="186" t="s">
        <v>108</v>
      </c>
      <c r="G3" s="187"/>
      <c r="H3" s="188"/>
      <c r="J3" s="206" t="s">
        <v>304</v>
      </c>
      <c r="K3" s="206"/>
      <c r="L3" s="206"/>
      <c r="M3" s="206"/>
    </row>
    <row r="4" spans="1:13" ht="28.5" x14ac:dyDescent="0.45">
      <c r="A4" s="116">
        <v>1</v>
      </c>
      <c r="B4" s="80" t="s">
        <v>128</v>
      </c>
      <c r="C4" s="80" t="s">
        <v>204</v>
      </c>
      <c r="D4" s="79" t="s">
        <v>199</v>
      </c>
      <c r="E4" s="194"/>
      <c r="F4" s="19" t="s">
        <v>306</v>
      </c>
      <c r="G4" s="48" t="s">
        <v>307</v>
      </c>
      <c r="H4" s="46"/>
      <c r="J4" s="206" t="s">
        <v>297</v>
      </c>
      <c r="K4" s="206"/>
      <c r="L4" s="206"/>
      <c r="M4" s="206"/>
    </row>
    <row r="5" spans="1:13" ht="28.5" x14ac:dyDescent="0.45">
      <c r="A5" s="59"/>
      <c r="C5" s="8" t="s">
        <v>130</v>
      </c>
      <c r="D5" s="48" t="s">
        <v>200</v>
      </c>
      <c r="E5" s="194"/>
      <c r="F5" s="8" t="s">
        <v>308</v>
      </c>
      <c r="G5" s="67" t="s">
        <v>314</v>
      </c>
      <c r="H5" s="52"/>
    </row>
    <row r="6" spans="1:13" x14ac:dyDescent="0.45">
      <c r="A6" s="59"/>
      <c r="C6" s="8" t="s">
        <v>194</v>
      </c>
      <c r="D6" s="48" t="s">
        <v>201</v>
      </c>
      <c r="E6" s="194"/>
      <c r="F6" s="8"/>
      <c r="G6" s="48" t="s">
        <v>310</v>
      </c>
      <c r="H6" s="46"/>
    </row>
    <row r="7" spans="1:13" x14ac:dyDescent="0.45">
      <c r="A7" s="59"/>
      <c r="C7" s="8" t="s">
        <v>132</v>
      </c>
      <c r="D7" s="48" t="s">
        <v>196</v>
      </c>
      <c r="E7" s="194"/>
      <c r="F7" s="8"/>
      <c r="G7" s="48" t="s">
        <v>319</v>
      </c>
      <c r="H7" s="46"/>
      <c r="J7" s="205" t="s">
        <v>298</v>
      </c>
      <c r="K7" s="205"/>
      <c r="L7" s="205"/>
      <c r="M7" s="205"/>
    </row>
    <row r="8" spans="1:13" x14ac:dyDescent="0.45">
      <c r="A8" s="59"/>
      <c r="C8" s="8" t="s">
        <v>134</v>
      </c>
      <c r="D8" s="48" t="s">
        <v>195</v>
      </c>
      <c r="E8" s="194"/>
      <c r="F8" s="8"/>
      <c r="G8" s="48"/>
      <c r="H8" s="8"/>
      <c r="J8" s="50" t="s">
        <v>92</v>
      </c>
      <c r="K8" s="207" t="s">
        <v>93</v>
      </c>
      <c r="L8" s="208"/>
      <c r="M8" s="209"/>
    </row>
    <row r="9" spans="1:13" x14ac:dyDescent="0.45">
      <c r="A9" s="59"/>
      <c r="C9" s="8" t="s">
        <v>135</v>
      </c>
      <c r="D9" s="48" t="s">
        <v>197</v>
      </c>
      <c r="E9" s="194"/>
      <c r="F9" s="8" t="s">
        <v>311</v>
      </c>
      <c r="G9" s="48" t="s">
        <v>312</v>
      </c>
      <c r="H9" s="45"/>
      <c r="J9" s="54" t="s">
        <v>101</v>
      </c>
      <c r="K9" s="210" t="s">
        <v>303</v>
      </c>
      <c r="L9" s="211"/>
      <c r="M9" s="212"/>
    </row>
    <row r="10" spans="1:13" ht="28.5" x14ac:dyDescent="0.45">
      <c r="A10" s="59"/>
      <c r="C10" s="8" t="s">
        <v>150</v>
      </c>
      <c r="D10" s="48" t="s">
        <v>198</v>
      </c>
      <c r="E10" s="194"/>
      <c r="F10" s="8"/>
      <c r="G10" s="67" t="s">
        <v>313</v>
      </c>
      <c r="H10" s="52"/>
      <c r="J10" s="53" t="s">
        <v>95</v>
      </c>
      <c r="K10" s="210" t="s">
        <v>302</v>
      </c>
      <c r="L10" s="211"/>
      <c r="M10" s="212"/>
    </row>
    <row r="11" spans="1:13" ht="28.5" x14ac:dyDescent="0.45">
      <c r="A11" s="59"/>
      <c r="C11" s="8" t="s">
        <v>139</v>
      </c>
      <c r="D11" s="48" t="s">
        <v>202</v>
      </c>
      <c r="E11" s="194"/>
      <c r="F11" s="8" t="s">
        <v>309</v>
      </c>
      <c r="G11" s="67" t="s">
        <v>421</v>
      </c>
      <c r="H11" s="52"/>
      <c r="J11" s="170" t="s">
        <v>96</v>
      </c>
      <c r="K11" s="210" t="s">
        <v>301</v>
      </c>
      <c r="L11" s="211"/>
      <c r="M11" s="212"/>
    </row>
    <row r="12" spans="1:13" ht="16.5" customHeight="1" x14ac:dyDescent="0.45">
      <c r="A12" s="59"/>
      <c r="C12" s="8" t="s">
        <v>137</v>
      </c>
      <c r="D12" s="48" t="s">
        <v>203</v>
      </c>
      <c r="E12" s="194"/>
      <c r="F12" s="8"/>
      <c r="G12" s="48" t="s">
        <v>318</v>
      </c>
      <c r="H12" s="52"/>
      <c r="J12" s="171" t="s">
        <v>97</v>
      </c>
      <c r="K12" s="210" t="s">
        <v>299</v>
      </c>
      <c r="L12" s="211"/>
      <c r="M12" s="212"/>
    </row>
    <row r="13" spans="1:13" ht="28.5" x14ac:dyDescent="0.45">
      <c r="A13" s="59"/>
      <c r="C13" s="40" t="s">
        <v>205</v>
      </c>
      <c r="D13" s="48" t="s">
        <v>206</v>
      </c>
      <c r="E13" s="100"/>
      <c r="F13" s="67" t="s">
        <v>316</v>
      </c>
      <c r="G13" s="48" t="s">
        <v>315</v>
      </c>
      <c r="H13" s="123"/>
      <c r="J13" s="137" t="s">
        <v>358</v>
      </c>
      <c r="K13" s="213" t="s">
        <v>357</v>
      </c>
      <c r="L13" s="213"/>
      <c r="M13" s="213"/>
    </row>
    <row r="14" spans="1:13" ht="42.75" x14ac:dyDescent="0.45">
      <c r="C14" s="118" t="s">
        <v>207</v>
      </c>
      <c r="D14" s="75" t="s">
        <v>208</v>
      </c>
      <c r="E14" s="100"/>
      <c r="F14" s="140" t="s">
        <v>418</v>
      </c>
      <c r="G14" s="75" t="s">
        <v>417</v>
      </c>
      <c r="H14" s="124"/>
      <c r="I14" s="62"/>
      <c r="J14" s="132" t="s">
        <v>359</v>
      </c>
      <c r="K14" s="213" t="s">
        <v>442</v>
      </c>
      <c r="L14" s="213"/>
      <c r="M14" s="213"/>
    </row>
    <row r="15" spans="1:13" ht="6.75" customHeight="1" x14ac:dyDescent="0.45">
      <c r="A15" s="113"/>
      <c r="B15" s="114"/>
      <c r="C15" s="114"/>
      <c r="D15" s="114"/>
      <c r="E15" s="100"/>
      <c r="F15" s="114"/>
      <c r="G15" s="114"/>
      <c r="H15" s="114"/>
      <c r="I15" s="62"/>
    </row>
    <row r="16" spans="1:13" x14ac:dyDescent="0.45">
      <c r="A16" s="19">
        <v>2</v>
      </c>
      <c r="B16" s="143" t="s">
        <v>156</v>
      </c>
      <c r="C16" s="19" t="s">
        <v>209</v>
      </c>
      <c r="D16" s="76" t="s">
        <v>211</v>
      </c>
      <c r="E16" s="100"/>
      <c r="F16" s="76" t="s">
        <v>321</v>
      </c>
      <c r="G16" s="79" t="s">
        <v>320</v>
      </c>
      <c r="H16" s="125"/>
      <c r="I16" s="62"/>
      <c r="J16" s="64"/>
      <c r="L16" s="59"/>
      <c r="M16" s="59"/>
    </row>
    <row r="17" spans="1:13" ht="28.5" x14ac:dyDescent="0.45">
      <c r="C17" s="40" t="s">
        <v>212</v>
      </c>
      <c r="D17" s="67" t="s">
        <v>213</v>
      </c>
      <c r="E17" s="100"/>
      <c r="F17" s="67" t="s">
        <v>322</v>
      </c>
      <c r="G17" s="67" t="s">
        <v>323</v>
      </c>
      <c r="H17" s="52"/>
      <c r="I17" s="62"/>
    </row>
    <row r="18" spans="1:13" ht="28.5" x14ac:dyDescent="0.45">
      <c r="C18" s="8" t="s">
        <v>210</v>
      </c>
      <c r="D18" s="67"/>
      <c r="E18" s="115"/>
      <c r="F18" s="67" t="s">
        <v>324</v>
      </c>
      <c r="G18" s="67" t="s">
        <v>325</v>
      </c>
      <c r="H18" s="52"/>
      <c r="I18" s="62"/>
      <c r="J18" s="64"/>
      <c r="L18" s="59"/>
      <c r="M18" s="59"/>
    </row>
    <row r="19" spans="1:13" x14ac:dyDescent="0.45">
      <c r="C19" s="8"/>
      <c r="D19" s="67"/>
      <c r="E19" s="115"/>
      <c r="F19" s="126"/>
      <c r="G19" s="127" t="s">
        <v>326</v>
      </c>
      <c r="H19" s="128"/>
      <c r="I19" s="62"/>
      <c r="J19" s="64"/>
      <c r="L19" s="59"/>
      <c r="M19" s="59"/>
    </row>
    <row r="20" spans="1:13" x14ac:dyDescent="0.45">
      <c r="C20" s="8"/>
      <c r="D20" s="67"/>
      <c r="E20" s="115"/>
      <c r="F20" s="126" t="s">
        <v>328</v>
      </c>
      <c r="G20" s="127" t="s">
        <v>327</v>
      </c>
      <c r="H20" s="128"/>
      <c r="I20" s="62"/>
      <c r="J20" s="64"/>
      <c r="L20" s="59"/>
      <c r="M20" s="59"/>
    </row>
    <row r="21" spans="1:13" ht="6.75" customHeight="1" x14ac:dyDescent="0.45">
      <c r="A21" s="181"/>
      <c r="B21" s="182"/>
      <c r="C21" s="182"/>
      <c r="D21" s="183"/>
      <c r="E21" s="115"/>
      <c r="F21" s="178"/>
      <c r="G21" s="179"/>
      <c r="H21" s="180"/>
      <c r="I21" s="62"/>
      <c r="J21" s="64"/>
      <c r="L21" s="59"/>
      <c r="M21" s="59"/>
    </row>
    <row r="22" spans="1:13" x14ac:dyDescent="0.45">
      <c r="A22" s="8">
        <v>3</v>
      </c>
      <c r="B22" s="8" t="s">
        <v>214</v>
      </c>
      <c r="C22" s="76" t="s">
        <v>215</v>
      </c>
      <c r="D22" s="76" t="s">
        <v>216</v>
      </c>
      <c r="E22" s="115"/>
      <c r="F22" s="48" t="s">
        <v>332</v>
      </c>
      <c r="G22" s="48" t="s">
        <v>331</v>
      </c>
      <c r="H22" s="123"/>
      <c r="J22" s="65"/>
    </row>
    <row r="23" spans="1:13" x14ac:dyDescent="0.45">
      <c r="C23" s="78"/>
      <c r="D23" s="67" t="s">
        <v>217</v>
      </c>
      <c r="E23" s="98"/>
      <c r="F23" s="8"/>
      <c r="G23" s="48" t="s">
        <v>330</v>
      </c>
      <c r="H23" s="52"/>
      <c r="M23" s="3"/>
    </row>
    <row r="24" spans="1:13" x14ac:dyDescent="0.45">
      <c r="C24" s="48" t="s">
        <v>219</v>
      </c>
      <c r="D24" s="75" t="s">
        <v>218</v>
      </c>
      <c r="E24" s="100"/>
      <c r="F24" s="40" t="s">
        <v>333</v>
      </c>
      <c r="G24" s="48" t="s">
        <v>329</v>
      </c>
      <c r="H24" s="52"/>
    </row>
    <row r="25" spans="1:13" ht="9" customHeight="1" x14ac:dyDescent="0.45">
      <c r="A25" s="104"/>
      <c r="B25" s="105"/>
      <c r="C25" s="109"/>
      <c r="D25" s="108"/>
      <c r="E25" s="100"/>
      <c r="F25" s="196"/>
      <c r="G25" s="197"/>
      <c r="H25" s="198"/>
    </row>
    <row r="26" spans="1:13" x14ac:dyDescent="0.45">
      <c r="A26" s="68">
        <v>4</v>
      </c>
      <c r="B26" s="144" t="s">
        <v>220</v>
      </c>
      <c r="C26" s="79" t="s">
        <v>221</v>
      </c>
      <c r="D26" s="76" t="s">
        <v>222</v>
      </c>
      <c r="E26" s="100"/>
      <c r="F26" s="40"/>
      <c r="G26" s="67" t="s">
        <v>335</v>
      </c>
      <c r="H26" s="52"/>
    </row>
    <row r="27" spans="1:13" x14ac:dyDescent="0.45">
      <c r="C27" s="48" t="s">
        <v>223</v>
      </c>
      <c r="D27" s="67" t="s">
        <v>224</v>
      </c>
      <c r="E27" s="100"/>
      <c r="F27" s="40" t="s">
        <v>324</v>
      </c>
      <c r="G27" s="48" t="s">
        <v>334</v>
      </c>
      <c r="H27" s="52"/>
    </row>
    <row r="28" spans="1:13" x14ac:dyDescent="0.45">
      <c r="C28" s="117"/>
      <c r="D28" s="75" t="s">
        <v>225</v>
      </c>
      <c r="E28" s="195"/>
      <c r="F28" s="118" t="s">
        <v>337</v>
      </c>
      <c r="G28" s="70" t="s">
        <v>336</v>
      </c>
      <c r="H28" s="129"/>
    </row>
    <row r="29" spans="1:13" ht="8.25" customHeight="1" x14ac:dyDescent="0.45">
      <c r="A29" s="119"/>
      <c r="B29" s="107"/>
      <c r="C29" s="107"/>
      <c r="D29" s="107"/>
      <c r="E29" s="195"/>
      <c r="F29" s="107"/>
      <c r="G29" s="107"/>
      <c r="H29" s="107"/>
    </row>
    <row r="30" spans="1:13" ht="14.25" customHeight="1" x14ac:dyDescent="0.45">
      <c r="A30" s="189"/>
      <c r="B30" s="190"/>
      <c r="C30" s="190"/>
      <c r="D30" s="191"/>
      <c r="E30" s="195"/>
      <c r="F30" s="189" t="s">
        <v>226</v>
      </c>
      <c r="G30" s="190"/>
      <c r="H30" s="190"/>
    </row>
    <row r="31" spans="1:13" x14ac:dyDescent="0.45">
      <c r="A31" s="19">
        <v>5</v>
      </c>
      <c r="B31" s="141" t="s">
        <v>227</v>
      </c>
      <c r="C31" s="79" t="s">
        <v>229</v>
      </c>
      <c r="D31" s="76" t="s">
        <v>340</v>
      </c>
      <c r="E31" s="195"/>
      <c r="F31" s="131" t="s">
        <v>341</v>
      </c>
      <c r="G31" s="79" t="s">
        <v>317</v>
      </c>
      <c r="H31" s="130"/>
    </row>
    <row r="32" spans="1:13" x14ac:dyDescent="0.45">
      <c r="C32" s="48" t="s">
        <v>230</v>
      </c>
      <c r="D32" s="67"/>
      <c r="E32" s="195"/>
      <c r="F32" s="8"/>
      <c r="G32" s="48" t="s">
        <v>338</v>
      </c>
      <c r="H32" s="52"/>
    </row>
    <row r="33" spans="1:8" x14ac:dyDescent="0.45">
      <c r="C33" s="48" t="s">
        <v>231</v>
      </c>
      <c r="D33" s="75"/>
      <c r="E33" s="195"/>
      <c r="F33" s="8"/>
      <c r="G33" s="48" t="s">
        <v>339</v>
      </c>
      <c r="H33" s="52"/>
    </row>
    <row r="34" spans="1:8" ht="8.35" customHeight="1" x14ac:dyDescent="0.45">
      <c r="A34" s="104"/>
      <c r="B34" s="105"/>
      <c r="C34" s="109"/>
      <c r="D34" s="108"/>
      <c r="E34" s="195"/>
      <c r="F34" s="196"/>
      <c r="G34" s="197"/>
      <c r="H34" s="197"/>
    </row>
    <row r="35" spans="1:8" ht="28.5" x14ac:dyDescent="0.45">
      <c r="A35" s="8">
        <v>6</v>
      </c>
      <c r="B35" s="135" t="s">
        <v>181</v>
      </c>
      <c r="C35" s="48" t="s">
        <v>235</v>
      </c>
      <c r="D35" s="76" t="s">
        <v>234</v>
      </c>
      <c r="E35" s="195"/>
      <c r="F35" s="131" t="s">
        <v>341</v>
      </c>
      <c r="G35" s="67" t="s">
        <v>343</v>
      </c>
      <c r="H35" s="52"/>
    </row>
    <row r="36" spans="1:8" ht="57" x14ac:dyDescent="0.45">
      <c r="C36" s="40" t="s">
        <v>232</v>
      </c>
      <c r="D36" s="67" t="s">
        <v>244</v>
      </c>
      <c r="E36" s="100"/>
      <c r="F36" s="40" t="s">
        <v>344</v>
      </c>
      <c r="G36" s="8" t="s">
        <v>342</v>
      </c>
      <c r="H36" s="52"/>
    </row>
    <row r="37" spans="1:8" x14ac:dyDescent="0.45">
      <c r="C37" s="8" t="s">
        <v>233</v>
      </c>
      <c r="D37" s="75" t="s">
        <v>192</v>
      </c>
      <c r="E37" s="100"/>
      <c r="F37" s="8"/>
      <c r="G37" s="8"/>
      <c r="H37" s="8"/>
    </row>
    <row r="38" spans="1:8" ht="8.25" customHeight="1" x14ac:dyDescent="0.45">
      <c r="A38" s="104"/>
      <c r="B38" s="105"/>
      <c r="C38" s="107"/>
      <c r="D38" s="108"/>
      <c r="E38" s="100"/>
      <c r="F38" s="178"/>
      <c r="G38" s="179"/>
      <c r="H38" s="179"/>
    </row>
    <row r="39" spans="1:8" x14ac:dyDescent="0.45">
      <c r="A39" s="8">
        <v>7</v>
      </c>
      <c r="B39" s="135" t="s">
        <v>236</v>
      </c>
      <c r="C39" s="48" t="s">
        <v>237</v>
      </c>
      <c r="D39" s="67" t="s">
        <v>228</v>
      </c>
      <c r="E39" s="100"/>
      <c r="F39" s="8" t="s">
        <v>345</v>
      </c>
      <c r="G39" s="8" t="s">
        <v>347</v>
      </c>
      <c r="H39" s="46"/>
    </row>
    <row r="40" spans="1:8" x14ac:dyDescent="0.45">
      <c r="C40" s="79" t="s">
        <v>238</v>
      </c>
      <c r="D40" s="67" t="s">
        <v>239</v>
      </c>
      <c r="E40" s="100"/>
      <c r="F40" s="8"/>
      <c r="H40" s="52"/>
    </row>
    <row r="41" spans="1:8" x14ac:dyDescent="0.45">
      <c r="C41" s="70" t="s">
        <v>231</v>
      </c>
      <c r="D41" s="75" t="s">
        <v>240</v>
      </c>
      <c r="E41" s="100"/>
      <c r="F41" s="8"/>
      <c r="G41" s="8" t="s">
        <v>348</v>
      </c>
      <c r="H41" s="52"/>
    </row>
    <row r="42" spans="1:8" x14ac:dyDescent="0.45">
      <c r="C42" s="8" t="s">
        <v>233</v>
      </c>
      <c r="D42" s="22" t="s">
        <v>241</v>
      </c>
      <c r="E42" s="100"/>
      <c r="F42" s="8" t="s">
        <v>349</v>
      </c>
      <c r="G42" s="8" t="s">
        <v>346</v>
      </c>
      <c r="H42" s="52"/>
    </row>
    <row r="43" spans="1:8" ht="9" customHeight="1" x14ac:dyDescent="0.45">
      <c r="A43" s="104"/>
      <c r="B43" s="105"/>
      <c r="C43" s="107"/>
      <c r="D43" s="112"/>
      <c r="E43" s="100"/>
      <c r="F43" s="178"/>
      <c r="G43" s="179"/>
      <c r="H43" s="179"/>
    </row>
    <row r="44" spans="1:8" ht="42.75" x14ac:dyDescent="0.45">
      <c r="A44" s="8">
        <v>8</v>
      </c>
      <c r="B44" s="132" t="s">
        <v>57</v>
      </c>
      <c r="C44" s="40" t="s">
        <v>242</v>
      </c>
      <c r="D44" s="80" t="s">
        <v>245</v>
      </c>
      <c r="E44" s="100"/>
      <c r="F44" s="80" t="s">
        <v>352</v>
      </c>
      <c r="G44" s="8" t="s">
        <v>350</v>
      </c>
      <c r="H44" s="52"/>
    </row>
    <row r="45" spans="1:8" ht="45" customHeight="1" x14ac:dyDescent="0.45">
      <c r="C45" s="40" t="s">
        <v>243</v>
      </c>
      <c r="D45" s="81" t="s">
        <v>246</v>
      </c>
      <c r="E45" s="100"/>
      <c r="F45" s="8" t="s">
        <v>353</v>
      </c>
      <c r="G45" s="8" t="s">
        <v>351</v>
      </c>
      <c r="H45" s="52"/>
    </row>
    <row r="46" spans="1:8" ht="9.75" customHeight="1" x14ac:dyDescent="0.45">
      <c r="A46" s="181"/>
      <c r="B46" s="182"/>
      <c r="C46" s="182"/>
      <c r="D46" s="183"/>
      <c r="E46" s="100"/>
      <c r="F46" s="178"/>
      <c r="G46" s="179"/>
      <c r="H46" s="179"/>
    </row>
    <row r="47" spans="1:8" x14ac:dyDescent="0.45">
      <c r="A47" s="8">
        <v>9</v>
      </c>
      <c r="B47" s="8" t="s">
        <v>247</v>
      </c>
      <c r="C47" s="8" t="s">
        <v>248</v>
      </c>
      <c r="D47" s="8" t="s">
        <v>249</v>
      </c>
      <c r="E47" s="100"/>
      <c r="F47" s="133" t="s">
        <v>355</v>
      </c>
      <c r="G47" s="8" t="s">
        <v>354</v>
      </c>
      <c r="H47" s="52"/>
    </row>
    <row r="48" spans="1:8" x14ac:dyDescent="0.45">
      <c r="C48" s="8"/>
      <c r="D48" s="8" t="s">
        <v>250</v>
      </c>
      <c r="E48" s="100"/>
      <c r="F48" s="8" t="s">
        <v>356</v>
      </c>
      <c r="G48" s="8"/>
      <c r="H48" s="123"/>
    </row>
    <row r="49" spans="1:8" ht="8.25" customHeight="1" x14ac:dyDescent="0.45">
      <c r="A49" s="181"/>
      <c r="B49" s="182"/>
      <c r="C49" s="182"/>
      <c r="D49" s="183"/>
      <c r="E49" s="100"/>
      <c r="F49" s="178"/>
      <c r="G49" s="179"/>
      <c r="H49" s="179"/>
    </row>
    <row r="50" spans="1:8" x14ac:dyDescent="0.45">
      <c r="A50" s="8">
        <v>10</v>
      </c>
      <c r="B50" s="134" t="s">
        <v>251</v>
      </c>
      <c r="C50" s="8" t="s">
        <v>252</v>
      </c>
      <c r="D50" s="8" t="s">
        <v>254</v>
      </c>
      <c r="E50" s="199"/>
      <c r="F50" s="8" t="s">
        <v>345</v>
      </c>
      <c r="G50" s="8" t="s">
        <v>361</v>
      </c>
      <c r="H50" s="52"/>
    </row>
    <row r="51" spans="1:8" x14ac:dyDescent="0.45">
      <c r="C51" s="8" t="s">
        <v>253</v>
      </c>
      <c r="D51" s="8" t="s">
        <v>255</v>
      </c>
      <c r="E51" s="199"/>
      <c r="F51" s="8"/>
      <c r="G51" s="8" t="s">
        <v>360</v>
      </c>
      <c r="H51" s="52"/>
    </row>
    <row r="52" spans="1:8" x14ac:dyDescent="0.45">
      <c r="C52" s="8" t="s">
        <v>248</v>
      </c>
      <c r="D52" s="8"/>
      <c r="E52" s="199"/>
      <c r="F52" s="8"/>
      <c r="G52" s="8" t="s">
        <v>362</v>
      </c>
      <c r="H52" s="52"/>
    </row>
    <row r="53" spans="1:8" ht="8.25" customHeight="1" x14ac:dyDescent="0.45">
      <c r="A53" s="181"/>
      <c r="B53" s="182"/>
      <c r="C53" s="182"/>
      <c r="D53" s="183"/>
      <c r="E53" s="199"/>
      <c r="F53" s="178"/>
      <c r="G53" s="179"/>
      <c r="H53" s="179"/>
    </row>
    <row r="54" spans="1:8" ht="28.5" x14ac:dyDescent="0.45">
      <c r="A54" s="8">
        <v>11</v>
      </c>
      <c r="B54" s="8" t="s">
        <v>256</v>
      </c>
      <c r="C54" s="8" t="s">
        <v>257</v>
      </c>
      <c r="D54" s="8" t="s">
        <v>364</v>
      </c>
      <c r="E54" s="199"/>
      <c r="F54" s="8" t="s">
        <v>366</v>
      </c>
      <c r="G54" s="40" t="s">
        <v>365</v>
      </c>
      <c r="H54" s="45"/>
    </row>
    <row r="55" spans="1:8" ht="28.5" x14ac:dyDescent="0.45">
      <c r="C55" s="8"/>
      <c r="D55" s="8" t="s">
        <v>192</v>
      </c>
      <c r="E55" s="199"/>
      <c r="F55" s="133" t="s">
        <v>363</v>
      </c>
      <c r="G55" s="40" t="s">
        <v>367</v>
      </c>
      <c r="H55" s="45"/>
    </row>
    <row r="56" spans="1:8" ht="9" customHeight="1" x14ac:dyDescent="0.45">
      <c r="A56" s="181"/>
      <c r="B56" s="182"/>
      <c r="C56" s="182"/>
      <c r="D56" s="183"/>
      <c r="E56" s="199"/>
      <c r="F56" s="178"/>
      <c r="G56" s="179"/>
      <c r="H56" s="179"/>
    </row>
    <row r="57" spans="1:8" x14ac:dyDescent="0.45">
      <c r="A57" s="8">
        <v>12</v>
      </c>
      <c r="B57" s="8" t="s">
        <v>259</v>
      </c>
      <c r="C57" s="8" t="s">
        <v>260</v>
      </c>
      <c r="D57" s="8" t="s">
        <v>262</v>
      </c>
      <c r="E57" s="199"/>
      <c r="F57" s="133" t="s">
        <v>369</v>
      </c>
      <c r="G57" s="8" t="s">
        <v>368</v>
      </c>
      <c r="H57" s="123"/>
    </row>
    <row r="58" spans="1:8" x14ac:dyDescent="0.45">
      <c r="C58" s="8" t="s">
        <v>261</v>
      </c>
      <c r="D58" s="8"/>
      <c r="E58" s="199"/>
      <c r="F58" s="133"/>
      <c r="G58" s="8"/>
      <c r="H58" s="8"/>
    </row>
    <row r="59" spans="1:8" ht="7.5" customHeight="1" x14ac:dyDescent="0.45">
      <c r="A59" s="181"/>
      <c r="B59" s="182"/>
      <c r="C59" s="182"/>
      <c r="D59" s="183"/>
      <c r="E59" s="199"/>
      <c r="F59" s="178"/>
      <c r="G59" s="179"/>
      <c r="H59" s="179"/>
    </row>
    <row r="60" spans="1:8" ht="28.5" x14ac:dyDescent="0.45">
      <c r="A60" s="8">
        <v>13</v>
      </c>
      <c r="B60" s="132" t="s">
        <v>172</v>
      </c>
      <c r="C60" s="8" t="s">
        <v>263</v>
      </c>
      <c r="D60" s="8" t="s">
        <v>372</v>
      </c>
      <c r="E60" s="199"/>
      <c r="F60" s="133" t="s">
        <v>381</v>
      </c>
      <c r="G60" s="69" t="s">
        <v>380</v>
      </c>
      <c r="H60" s="52"/>
    </row>
    <row r="61" spans="1:8" ht="71.25" x14ac:dyDescent="0.45">
      <c r="C61" s="8" t="s">
        <v>264</v>
      </c>
      <c r="D61" s="8" t="s">
        <v>267</v>
      </c>
      <c r="E61" s="199"/>
      <c r="F61" s="40" t="s">
        <v>374</v>
      </c>
      <c r="G61" s="40" t="s">
        <v>382</v>
      </c>
      <c r="H61" s="46"/>
    </row>
    <row r="62" spans="1:8" ht="57" x14ac:dyDescent="0.45">
      <c r="C62" s="8" t="s">
        <v>265</v>
      </c>
      <c r="D62" s="8" t="s">
        <v>266</v>
      </c>
      <c r="E62" s="199"/>
      <c r="F62" s="136" t="s">
        <v>384</v>
      </c>
      <c r="G62" s="40" t="s">
        <v>383</v>
      </c>
      <c r="H62" s="52"/>
    </row>
    <row r="63" spans="1:8" ht="7.5" customHeight="1" x14ac:dyDescent="0.45">
      <c r="A63" s="181"/>
      <c r="B63" s="182"/>
      <c r="C63" s="182"/>
      <c r="D63" s="183"/>
      <c r="E63" s="199"/>
      <c r="F63" s="178"/>
      <c r="G63" s="179"/>
      <c r="H63" s="179"/>
    </row>
    <row r="64" spans="1:8" ht="42.75" x14ac:dyDescent="0.45">
      <c r="A64" s="8">
        <v>14</v>
      </c>
      <c r="B64" s="137" t="s">
        <v>371</v>
      </c>
      <c r="C64" s="8" t="s">
        <v>269</v>
      </c>
      <c r="D64" s="8" t="s">
        <v>372</v>
      </c>
      <c r="E64" s="199"/>
      <c r="F64" s="133" t="s">
        <v>379</v>
      </c>
      <c r="G64" s="69" t="s">
        <v>373</v>
      </c>
      <c r="H64" s="52"/>
    </row>
    <row r="65" spans="1:8" ht="71.25" x14ac:dyDescent="0.45">
      <c r="C65" s="8" t="s">
        <v>264</v>
      </c>
      <c r="D65" s="8" t="s">
        <v>271</v>
      </c>
      <c r="E65" s="199"/>
      <c r="F65" s="40" t="s">
        <v>374</v>
      </c>
      <c r="G65" s="40" t="s">
        <v>375</v>
      </c>
      <c r="H65" s="46"/>
    </row>
    <row r="66" spans="1:8" ht="42.75" x14ac:dyDescent="0.45">
      <c r="C66" s="8" t="s">
        <v>270</v>
      </c>
      <c r="D66" s="8" t="s">
        <v>272</v>
      </c>
      <c r="E66" s="199"/>
      <c r="F66" s="136" t="s">
        <v>378</v>
      </c>
      <c r="G66" s="8" t="s">
        <v>377</v>
      </c>
      <c r="H66" s="46"/>
    </row>
    <row r="67" spans="1:8" x14ac:dyDescent="0.45">
      <c r="C67" s="8"/>
      <c r="D67" s="8" t="s">
        <v>273</v>
      </c>
      <c r="E67" s="199"/>
      <c r="F67" s="133" t="s">
        <v>370</v>
      </c>
      <c r="G67" s="8" t="s">
        <v>376</v>
      </c>
      <c r="H67" s="8"/>
    </row>
    <row r="68" spans="1:8" ht="6.75" customHeight="1" x14ac:dyDescent="0.45">
      <c r="A68" s="181"/>
      <c r="B68" s="182"/>
      <c r="C68" s="182"/>
      <c r="D68" s="183"/>
      <c r="E68" s="199"/>
      <c r="F68" s="178"/>
      <c r="G68" s="179"/>
      <c r="H68" s="179"/>
    </row>
    <row r="69" spans="1:8" ht="57" x14ac:dyDescent="0.45">
      <c r="A69" s="8">
        <v>15</v>
      </c>
      <c r="B69" s="139" t="s">
        <v>392</v>
      </c>
      <c r="C69" s="8" t="s">
        <v>275</v>
      </c>
      <c r="D69" s="138" t="s">
        <v>385</v>
      </c>
      <c r="E69" s="199"/>
      <c r="F69" s="136" t="s">
        <v>393</v>
      </c>
      <c r="G69" s="40" t="s">
        <v>389</v>
      </c>
      <c r="H69" s="52"/>
    </row>
    <row r="70" spans="1:8" ht="57" x14ac:dyDescent="0.45">
      <c r="C70" s="8" t="s">
        <v>276</v>
      </c>
      <c r="D70" s="8" t="s">
        <v>386</v>
      </c>
      <c r="E70" s="199"/>
      <c r="F70" s="136" t="s">
        <v>388</v>
      </c>
      <c r="G70" s="40" t="s">
        <v>387</v>
      </c>
      <c r="H70" s="52"/>
    </row>
    <row r="71" spans="1:8" ht="28.5" x14ac:dyDescent="0.45">
      <c r="C71" s="8" t="s">
        <v>277</v>
      </c>
      <c r="D71" s="8" t="s">
        <v>192</v>
      </c>
      <c r="E71" s="199"/>
      <c r="F71" s="136" t="s">
        <v>391</v>
      </c>
      <c r="G71" s="8" t="s">
        <v>390</v>
      </c>
      <c r="H71" s="46"/>
    </row>
    <row r="72" spans="1:8" ht="6.75" customHeight="1" x14ac:dyDescent="0.45">
      <c r="A72" s="181"/>
      <c r="B72" s="182"/>
      <c r="C72" s="182"/>
      <c r="D72" s="183"/>
      <c r="E72" s="199"/>
      <c r="F72" s="178"/>
      <c r="G72" s="179"/>
      <c r="H72" s="179"/>
    </row>
    <row r="73" spans="1:8" x14ac:dyDescent="0.45">
      <c r="A73" s="8">
        <v>16</v>
      </c>
      <c r="B73" s="132" t="s">
        <v>280</v>
      </c>
      <c r="C73" s="8" t="s">
        <v>281</v>
      </c>
      <c r="D73" s="8" t="s">
        <v>282</v>
      </c>
      <c r="E73" s="199"/>
      <c r="F73" s="133" t="s">
        <v>395</v>
      </c>
      <c r="G73" s="8" t="s">
        <v>394</v>
      </c>
      <c r="H73" s="52"/>
    </row>
    <row r="74" spans="1:8" ht="28.5" x14ac:dyDescent="0.45">
      <c r="C74" s="8"/>
      <c r="D74" s="8" t="s">
        <v>283</v>
      </c>
      <c r="E74" s="199"/>
      <c r="F74" s="136" t="s">
        <v>396</v>
      </c>
      <c r="G74" s="8" t="s">
        <v>397</v>
      </c>
      <c r="H74" s="52"/>
    </row>
    <row r="75" spans="1:8" ht="9" customHeight="1" x14ac:dyDescent="0.45">
      <c r="A75" s="181"/>
      <c r="B75" s="182"/>
      <c r="C75" s="182"/>
      <c r="D75" s="183"/>
      <c r="E75" s="199"/>
      <c r="F75" s="178"/>
      <c r="G75" s="179"/>
      <c r="H75" s="179"/>
    </row>
    <row r="76" spans="1:8" ht="42.75" x14ac:dyDescent="0.45">
      <c r="A76" s="8">
        <v>17</v>
      </c>
      <c r="B76" s="142" t="s">
        <v>403</v>
      </c>
      <c r="C76" s="8" t="s">
        <v>289</v>
      </c>
      <c r="D76" s="8" t="s">
        <v>292</v>
      </c>
      <c r="E76" s="199"/>
      <c r="F76" s="136" t="s">
        <v>399</v>
      </c>
      <c r="G76" s="40" t="s">
        <v>398</v>
      </c>
      <c r="H76" s="46"/>
    </row>
    <row r="77" spans="1:8" x14ac:dyDescent="0.45">
      <c r="A77" s="8"/>
      <c r="B77" s="8" t="s">
        <v>286</v>
      </c>
      <c r="C77" s="8" t="s">
        <v>285</v>
      </c>
      <c r="D77" s="8" t="s">
        <v>293</v>
      </c>
      <c r="E77" s="199"/>
      <c r="F77" s="8"/>
      <c r="G77" s="8" t="s">
        <v>400</v>
      </c>
      <c r="H77" s="46"/>
    </row>
    <row r="78" spans="1:8" x14ac:dyDescent="0.45">
      <c r="A78" s="8"/>
      <c r="B78" s="8" t="s">
        <v>287</v>
      </c>
      <c r="C78" s="8" t="s">
        <v>290</v>
      </c>
      <c r="D78" s="8" t="s">
        <v>192</v>
      </c>
      <c r="E78" s="199"/>
      <c r="F78" s="8"/>
      <c r="G78" s="8"/>
      <c r="H78" s="52"/>
    </row>
    <row r="79" spans="1:8" ht="57" x14ac:dyDescent="0.45">
      <c r="A79" s="22"/>
      <c r="B79" s="22"/>
      <c r="C79" s="22" t="s">
        <v>291</v>
      </c>
      <c r="D79" s="22" t="s">
        <v>294</v>
      </c>
      <c r="E79" s="199"/>
      <c r="F79" s="140" t="s">
        <v>402</v>
      </c>
      <c r="G79" s="40" t="s">
        <v>401</v>
      </c>
      <c r="H79" s="52"/>
    </row>
    <row r="80" spans="1:8" ht="6.75" customHeight="1" x14ac:dyDescent="0.45">
      <c r="A80" s="201"/>
      <c r="B80" s="201"/>
      <c r="C80" s="201"/>
      <c r="D80" s="201"/>
      <c r="E80" s="200"/>
      <c r="F80" s="178"/>
      <c r="G80" s="179"/>
      <c r="H80" s="179"/>
    </row>
    <row r="82" spans="6:8" x14ac:dyDescent="0.45">
      <c r="F82" s="175" t="s">
        <v>79</v>
      </c>
      <c r="G82" s="192"/>
      <c r="H82" s="63"/>
    </row>
    <row r="83" spans="6:8" x14ac:dyDescent="0.45">
      <c r="F83" s="43" t="s">
        <v>407</v>
      </c>
      <c r="G83" s="43" t="s">
        <v>413</v>
      </c>
      <c r="H83" s="3"/>
    </row>
    <row r="84" spans="6:8" x14ac:dyDescent="0.45">
      <c r="F84" s="145" t="s">
        <v>404</v>
      </c>
      <c r="G84" s="146" t="s">
        <v>408</v>
      </c>
    </row>
    <row r="85" spans="6:8" x14ac:dyDescent="0.45">
      <c r="F85" s="145" t="s">
        <v>227</v>
      </c>
      <c r="G85" s="147" t="s">
        <v>305</v>
      </c>
    </row>
    <row r="86" spans="6:8" x14ac:dyDescent="0.45">
      <c r="F86" s="145" t="s">
        <v>405</v>
      </c>
      <c r="G86" s="146" t="s">
        <v>409</v>
      </c>
    </row>
    <row r="87" spans="6:8" x14ac:dyDescent="0.45">
      <c r="F87" s="145" t="s">
        <v>220</v>
      </c>
      <c r="G87" s="146" t="s">
        <v>410</v>
      </c>
    </row>
    <row r="88" spans="6:8" x14ac:dyDescent="0.45">
      <c r="F88" s="145" t="s">
        <v>280</v>
      </c>
      <c r="G88" s="146" t="s">
        <v>411</v>
      </c>
    </row>
    <row r="89" spans="6:8" x14ac:dyDescent="0.45">
      <c r="F89" s="145" t="s">
        <v>156</v>
      </c>
      <c r="G89" s="146" t="s">
        <v>412</v>
      </c>
    </row>
    <row r="90" spans="6:8" x14ac:dyDescent="0.45">
      <c r="F90" s="145" t="s">
        <v>406</v>
      </c>
      <c r="G90" s="157" t="s">
        <v>420</v>
      </c>
    </row>
    <row r="91" spans="6:8" x14ac:dyDescent="0.45">
      <c r="F91" s="145" t="s">
        <v>236</v>
      </c>
      <c r="G91" s="157" t="s">
        <v>419</v>
      </c>
    </row>
  </sheetData>
  <mergeCells count="47">
    <mergeCell ref="K8:M8"/>
    <mergeCell ref="A49:D49"/>
    <mergeCell ref="A53:D53"/>
    <mergeCell ref="A56:D56"/>
    <mergeCell ref="A59:D59"/>
    <mergeCell ref="A21:D21"/>
    <mergeCell ref="A30:D30"/>
    <mergeCell ref="A46:D46"/>
    <mergeCell ref="K9:M9"/>
    <mergeCell ref="K10:M10"/>
    <mergeCell ref="K11:M11"/>
    <mergeCell ref="K12:M12"/>
    <mergeCell ref="K13:M13"/>
    <mergeCell ref="K14:M14"/>
    <mergeCell ref="J1:M1"/>
    <mergeCell ref="J2:M2"/>
    <mergeCell ref="J3:M3"/>
    <mergeCell ref="J4:M4"/>
    <mergeCell ref="J7:M7"/>
    <mergeCell ref="A72:D72"/>
    <mergeCell ref="A75:D75"/>
    <mergeCell ref="A80:D80"/>
    <mergeCell ref="F1:H1"/>
    <mergeCell ref="A63:D63"/>
    <mergeCell ref="A68:D68"/>
    <mergeCell ref="A1:D1"/>
    <mergeCell ref="F56:H56"/>
    <mergeCell ref="F75:H75"/>
    <mergeCell ref="F72:H72"/>
    <mergeCell ref="F68:H68"/>
    <mergeCell ref="F63:H63"/>
    <mergeCell ref="F59:H59"/>
    <mergeCell ref="F82:G82"/>
    <mergeCell ref="F30:H30"/>
    <mergeCell ref="E1:E12"/>
    <mergeCell ref="E28:E35"/>
    <mergeCell ref="F21:H21"/>
    <mergeCell ref="F25:H25"/>
    <mergeCell ref="F53:H53"/>
    <mergeCell ref="F49:H49"/>
    <mergeCell ref="F46:H46"/>
    <mergeCell ref="F43:H43"/>
    <mergeCell ref="F38:H38"/>
    <mergeCell ref="F34:H34"/>
    <mergeCell ref="E50:E80"/>
    <mergeCell ref="F80:H80"/>
    <mergeCell ref="F3:H3"/>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F6859-D1CD-46E0-A484-C11D3F808C49}">
  <sheetPr codeName="Sheet3"/>
  <dimension ref="A1:V37"/>
  <sheetViews>
    <sheetView zoomScaleNormal="100" workbookViewId="0">
      <selection activeCell="K36" sqref="K36"/>
    </sheetView>
  </sheetViews>
  <sheetFormatPr defaultRowHeight="14.25" x14ac:dyDescent="0.45"/>
  <cols>
    <col min="1" max="1" width="2.46484375" bestFit="1" customWidth="1"/>
    <col min="2" max="2" width="15.1328125" bestFit="1" customWidth="1"/>
    <col min="3" max="3" width="13.53125" bestFit="1" customWidth="1"/>
    <col min="4" max="4" width="10.59765625" bestFit="1" customWidth="1"/>
    <col min="5" max="5" width="8.46484375" bestFit="1" customWidth="1"/>
    <col min="6" max="6" width="5.9296875" customWidth="1"/>
    <col min="7" max="7" width="15.265625" customWidth="1"/>
    <col min="8" max="8" width="17" bestFit="1" customWidth="1"/>
    <col min="9" max="9" width="10.33203125" bestFit="1" customWidth="1"/>
    <col min="10" max="10" width="13.53125" bestFit="1" customWidth="1"/>
    <col min="11" max="11" width="15.3984375" customWidth="1"/>
    <col min="14" max="14" width="14.59765625" bestFit="1" customWidth="1"/>
    <col min="15" max="15" width="12.59765625" bestFit="1" customWidth="1"/>
    <col min="16" max="16" width="17.1328125" bestFit="1" customWidth="1"/>
    <col min="19" max="19" width="9.9296875" bestFit="1" customWidth="1"/>
  </cols>
  <sheetData>
    <row r="1" spans="1:22" x14ac:dyDescent="0.45">
      <c r="A1" s="202" t="s">
        <v>187</v>
      </c>
      <c r="B1" s="203"/>
      <c r="C1" s="203"/>
      <c r="D1" s="203"/>
      <c r="E1" s="203"/>
      <c r="F1" s="203"/>
      <c r="G1" s="203"/>
      <c r="H1" s="203"/>
      <c r="I1" s="203"/>
      <c r="J1" s="203"/>
      <c r="K1" s="203"/>
      <c r="L1" s="203"/>
      <c r="M1" s="203"/>
      <c r="N1" s="203"/>
      <c r="O1" s="203"/>
      <c r="P1" s="203"/>
      <c r="Q1" s="63"/>
      <c r="R1" s="63"/>
    </row>
    <row r="2" spans="1:22" x14ac:dyDescent="0.45">
      <c r="A2" s="205" t="s">
        <v>48</v>
      </c>
      <c r="B2" s="205"/>
      <c r="C2" s="205"/>
      <c r="D2" s="205"/>
      <c r="E2" s="205"/>
      <c r="F2" s="205"/>
      <c r="G2" s="205"/>
      <c r="H2" s="205"/>
      <c r="I2" s="205"/>
      <c r="J2" s="205"/>
      <c r="K2" s="205"/>
      <c r="L2" s="205"/>
      <c r="M2" s="205"/>
      <c r="N2" s="205"/>
      <c r="O2" s="205"/>
      <c r="P2" s="205"/>
      <c r="S2" s="205" t="s">
        <v>94</v>
      </c>
      <c r="T2" s="205"/>
      <c r="U2" s="205"/>
      <c r="V2" s="205"/>
    </row>
    <row r="3" spans="1:22" x14ac:dyDescent="0.45">
      <c r="A3" s="148"/>
      <c r="B3" s="149"/>
      <c r="C3" s="150"/>
      <c r="D3" s="217" t="s">
        <v>54</v>
      </c>
      <c r="E3" s="218"/>
      <c r="F3" s="218"/>
      <c r="G3" s="219"/>
      <c r="H3" s="220" t="s">
        <v>52</v>
      </c>
      <c r="I3" s="220"/>
      <c r="J3" s="85"/>
      <c r="K3" s="217" t="s">
        <v>54</v>
      </c>
      <c r="L3" s="218"/>
      <c r="M3" s="218"/>
      <c r="N3" s="219"/>
      <c r="O3" s="217" t="s">
        <v>67</v>
      </c>
      <c r="P3" s="219"/>
      <c r="S3" s="156" t="s">
        <v>92</v>
      </c>
      <c r="T3" s="214" t="s">
        <v>93</v>
      </c>
      <c r="U3" s="215"/>
      <c r="V3" s="216"/>
    </row>
    <row r="4" spans="1:22" x14ac:dyDescent="0.45">
      <c r="A4" s="41"/>
      <c r="B4" s="42" t="s">
        <v>55</v>
      </c>
      <c r="C4" s="43" t="s">
        <v>63</v>
      </c>
      <c r="D4" s="44" t="s">
        <v>60</v>
      </c>
      <c r="E4" s="44" t="s">
        <v>51</v>
      </c>
      <c r="F4" s="44" t="s">
        <v>61</v>
      </c>
      <c r="G4" s="44" t="s">
        <v>68</v>
      </c>
      <c r="H4" s="44" t="s">
        <v>69</v>
      </c>
      <c r="I4" s="44" t="s">
        <v>53</v>
      </c>
      <c r="J4" s="43" t="s">
        <v>63</v>
      </c>
      <c r="K4" s="44" t="s">
        <v>60</v>
      </c>
      <c r="L4" s="44" t="s">
        <v>51</v>
      </c>
      <c r="M4" s="44" t="s">
        <v>61</v>
      </c>
      <c r="N4" s="44" t="s">
        <v>68</v>
      </c>
      <c r="O4" s="44" t="s">
        <v>69</v>
      </c>
      <c r="P4" s="44" t="s">
        <v>53</v>
      </c>
      <c r="S4" s="53" t="s">
        <v>95</v>
      </c>
      <c r="T4" s="210" t="s">
        <v>100</v>
      </c>
      <c r="U4" s="211"/>
      <c r="V4" s="212"/>
    </row>
    <row r="5" spans="1:22" ht="28.5" x14ac:dyDescent="0.45">
      <c r="A5" s="38" t="s">
        <v>56</v>
      </c>
      <c r="B5" s="8" t="s">
        <v>57</v>
      </c>
      <c r="C5" s="151" t="s">
        <v>49</v>
      </c>
      <c r="D5" s="37" t="s">
        <v>59</v>
      </c>
      <c r="E5" s="45">
        <v>600</v>
      </c>
      <c r="F5" s="48" t="s">
        <v>62</v>
      </c>
      <c r="G5" s="38">
        <v>0.3</v>
      </c>
      <c r="H5" s="8">
        <f>E5*G5</f>
        <v>180</v>
      </c>
      <c r="I5" s="8">
        <f>O5-H5</f>
        <v>120</v>
      </c>
      <c r="J5" s="151" t="s">
        <v>50</v>
      </c>
      <c r="K5" s="37" t="s">
        <v>64</v>
      </c>
      <c r="L5" s="8">
        <v>600</v>
      </c>
      <c r="M5" s="38" t="s">
        <v>65</v>
      </c>
      <c r="N5" s="47">
        <v>0.5</v>
      </c>
      <c r="O5" s="8">
        <f>L5*N5</f>
        <v>300</v>
      </c>
      <c r="P5" s="40" t="s">
        <v>81</v>
      </c>
      <c r="S5" s="46" t="s">
        <v>96</v>
      </c>
      <c r="T5" s="210" t="s">
        <v>99</v>
      </c>
      <c r="U5" s="211"/>
      <c r="V5" s="212"/>
    </row>
    <row r="6" spans="1:22" ht="28.5" x14ac:dyDescent="0.45">
      <c r="A6" s="8"/>
      <c r="B6" s="8"/>
      <c r="C6" s="100"/>
      <c r="D6" s="37" t="s">
        <v>72</v>
      </c>
      <c r="E6" s="46">
        <v>100</v>
      </c>
      <c r="F6" s="48" t="s">
        <v>89</v>
      </c>
      <c r="G6" s="8">
        <v>0.1</v>
      </c>
      <c r="H6" s="8">
        <f>E6*G6</f>
        <v>10</v>
      </c>
      <c r="I6" s="49">
        <f>O6-H6</f>
        <v>6.6666666666666679</v>
      </c>
      <c r="J6" s="155"/>
      <c r="K6" s="8" t="s">
        <v>66</v>
      </c>
      <c r="L6" s="8"/>
      <c r="M6" s="8" t="s">
        <v>73</v>
      </c>
      <c r="N6" s="46">
        <v>500</v>
      </c>
      <c r="O6" s="49">
        <f>500/30</f>
        <v>16.666666666666668</v>
      </c>
      <c r="P6" s="8" t="s">
        <v>80</v>
      </c>
      <c r="S6" s="52" t="s">
        <v>97</v>
      </c>
      <c r="T6" s="210" t="s">
        <v>98</v>
      </c>
      <c r="U6" s="211"/>
      <c r="V6" s="212"/>
    </row>
    <row r="7" spans="1:22" ht="28.5" x14ac:dyDescent="0.45">
      <c r="A7" s="8"/>
      <c r="B7" s="8"/>
      <c r="C7" s="152"/>
      <c r="D7" s="8"/>
      <c r="E7" s="8"/>
      <c r="F7" s="48"/>
      <c r="G7" s="8"/>
      <c r="H7" s="8"/>
      <c r="I7" s="8"/>
      <c r="J7" s="152"/>
      <c r="K7" s="40" t="s">
        <v>90</v>
      </c>
      <c r="L7" s="45" t="s">
        <v>74</v>
      </c>
      <c r="M7" s="8" t="s">
        <v>75</v>
      </c>
      <c r="N7" s="8"/>
      <c r="O7" s="38" t="s">
        <v>82</v>
      </c>
      <c r="P7" s="8" t="s">
        <v>83</v>
      </c>
      <c r="S7" s="54" t="s">
        <v>101</v>
      </c>
      <c r="T7" s="213" t="s">
        <v>102</v>
      </c>
      <c r="U7" s="213"/>
      <c r="V7" s="213"/>
    </row>
    <row r="8" spans="1:22" x14ac:dyDescent="0.45">
      <c r="A8" s="8"/>
      <c r="B8" s="8"/>
      <c r="C8" s="152"/>
      <c r="D8" s="152"/>
      <c r="E8" s="152"/>
      <c r="F8" s="152"/>
      <c r="G8" s="153" t="s">
        <v>77</v>
      </c>
      <c r="H8" s="153">
        <f>SUM(H5:H7)</f>
        <v>190</v>
      </c>
      <c r="I8" s="154">
        <f>SUM(I5:I7)</f>
        <v>126.66666666666667</v>
      </c>
      <c r="J8" s="152"/>
      <c r="K8" s="152"/>
      <c r="L8" s="152"/>
      <c r="M8" s="152"/>
      <c r="N8" s="153" t="s">
        <v>77</v>
      </c>
      <c r="O8" s="154">
        <f>SUM(O5:O7)</f>
        <v>316.66666666666669</v>
      </c>
      <c r="P8" s="154">
        <f>SUM(P5:P7)</f>
        <v>0</v>
      </c>
    </row>
    <row r="11" spans="1:22" x14ac:dyDescent="0.45">
      <c r="A11" s="205" t="s">
        <v>70</v>
      </c>
      <c r="B11" s="205"/>
      <c r="C11" s="205"/>
      <c r="D11" s="205"/>
      <c r="E11" s="205"/>
      <c r="F11" s="205"/>
      <c r="G11" s="205"/>
      <c r="H11" s="205"/>
      <c r="I11" s="205"/>
      <c r="J11" s="205"/>
      <c r="K11" s="205"/>
      <c r="L11" s="205"/>
      <c r="M11" s="205"/>
      <c r="N11" s="205"/>
      <c r="O11" s="205"/>
      <c r="P11" s="205"/>
    </row>
    <row r="12" spans="1:22" x14ac:dyDescent="0.45">
      <c r="A12" s="148"/>
      <c r="B12" s="149"/>
      <c r="C12" s="150"/>
      <c r="D12" s="217" t="s">
        <v>54</v>
      </c>
      <c r="E12" s="218"/>
      <c r="F12" s="218"/>
      <c r="G12" s="219"/>
      <c r="H12" s="220" t="s">
        <v>52</v>
      </c>
      <c r="I12" s="220"/>
      <c r="J12" s="85"/>
      <c r="K12" s="217" t="s">
        <v>54</v>
      </c>
      <c r="L12" s="218"/>
      <c r="M12" s="218"/>
      <c r="N12" s="219"/>
      <c r="O12" s="217" t="s">
        <v>67</v>
      </c>
      <c r="P12" s="219"/>
    </row>
    <row r="13" spans="1:22" x14ac:dyDescent="0.45">
      <c r="A13" s="41" t="s">
        <v>58</v>
      </c>
      <c r="B13" s="42" t="s">
        <v>55</v>
      </c>
      <c r="C13" s="43" t="s">
        <v>63</v>
      </c>
      <c r="D13" s="44" t="s">
        <v>60</v>
      </c>
      <c r="E13" s="44" t="s">
        <v>51</v>
      </c>
      <c r="F13" s="44" t="s">
        <v>61</v>
      </c>
      <c r="G13" s="44" t="s">
        <v>68</v>
      </c>
      <c r="H13" s="44" t="s">
        <v>69</v>
      </c>
      <c r="I13" s="44" t="s">
        <v>53</v>
      </c>
      <c r="J13" s="43" t="s">
        <v>63</v>
      </c>
      <c r="K13" s="44" t="s">
        <v>60</v>
      </c>
      <c r="L13" s="44" t="s">
        <v>51</v>
      </c>
      <c r="M13" s="44" t="s">
        <v>61</v>
      </c>
      <c r="N13" s="44" t="s">
        <v>68</v>
      </c>
      <c r="O13" s="44" t="s">
        <v>69</v>
      </c>
      <c r="P13" s="44" t="s">
        <v>53</v>
      </c>
    </row>
    <row r="14" spans="1:22" ht="28.5" x14ac:dyDescent="0.45">
      <c r="A14" s="38" t="s">
        <v>56</v>
      </c>
      <c r="B14" s="8" t="s">
        <v>57</v>
      </c>
      <c r="C14" s="151" t="s">
        <v>49</v>
      </c>
      <c r="D14" s="37" t="s">
        <v>59</v>
      </c>
      <c r="E14" s="45">
        <v>625</v>
      </c>
      <c r="F14" s="48" t="s">
        <v>62</v>
      </c>
      <c r="G14" s="38">
        <v>0.3</v>
      </c>
      <c r="H14" s="8">
        <f>E14*G14</f>
        <v>187.5</v>
      </c>
      <c r="I14" s="8">
        <f>O14-H14</f>
        <v>125</v>
      </c>
      <c r="J14" s="151" t="s">
        <v>50</v>
      </c>
      <c r="K14" s="37" t="s">
        <v>64</v>
      </c>
      <c r="L14" s="8">
        <f>E14</f>
        <v>625</v>
      </c>
      <c r="M14" s="38" t="s">
        <v>65</v>
      </c>
      <c r="N14" s="47">
        <v>0.5</v>
      </c>
      <c r="O14" s="8">
        <f>L14*N14</f>
        <v>312.5</v>
      </c>
      <c r="P14" s="40" t="s">
        <v>81</v>
      </c>
    </row>
    <row r="15" spans="1:22" ht="28.5" x14ac:dyDescent="0.45">
      <c r="A15" s="8"/>
      <c r="B15" s="8"/>
      <c r="C15" s="100"/>
      <c r="D15" s="37" t="s">
        <v>72</v>
      </c>
      <c r="E15" s="46">
        <v>100</v>
      </c>
      <c r="F15" s="48" t="s">
        <v>89</v>
      </c>
      <c r="G15" s="8">
        <v>0.1</v>
      </c>
      <c r="H15" s="8">
        <f>E15*G15</f>
        <v>10</v>
      </c>
      <c r="I15" s="49">
        <f>O15-H15</f>
        <v>6.6666666666666679</v>
      </c>
      <c r="J15" s="155"/>
      <c r="K15" s="8" t="s">
        <v>66</v>
      </c>
      <c r="L15" s="8"/>
      <c r="M15" s="8" t="s">
        <v>73</v>
      </c>
      <c r="N15" s="46">
        <v>500</v>
      </c>
      <c r="O15" s="49">
        <f>500/30</f>
        <v>16.666666666666668</v>
      </c>
      <c r="P15" s="8" t="s">
        <v>80</v>
      </c>
    </row>
    <row r="16" spans="1:22" ht="28.5" x14ac:dyDescent="0.45">
      <c r="A16" s="8"/>
      <c r="B16" s="8"/>
      <c r="C16" s="152"/>
      <c r="D16" s="8"/>
      <c r="E16" s="8"/>
      <c r="F16" s="8"/>
      <c r="G16" s="8"/>
      <c r="H16" s="8"/>
      <c r="I16" s="8"/>
      <c r="J16" s="152"/>
      <c r="K16" s="40" t="s">
        <v>90</v>
      </c>
      <c r="L16" s="45" t="s">
        <v>76</v>
      </c>
      <c r="M16" s="8" t="s">
        <v>75</v>
      </c>
      <c r="N16" s="8"/>
      <c r="O16" s="38" t="s">
        <v>82</v>
      </c>
      <c r="P16" s="8" t="s">
        <v>83</v>
      </c>
    </row>
    <row r="17" spans="1:16" x14ac:dyDescent="0.45">
      <c r="A17" s="8"/>
      <c r="B17" s="8"/>
      <c r="C17" s="152"/>
      <c r="D17" s="152"/>
      <c r="E17" s="152"/>
      <c r="F17" s="152"/>
      <c r="G17" s="153" t="s">
        <v>77</v>
      </c>
      <c r="H17" s="153">
        <f>SUM(H14:H16)</f>
        <v>197.5</v>
      </c>
      <c r="I17" s="154">
        <f>SUM(I14:I16)</f>
        <v>131.66666666666666</v>
      </c>
      <c r="J17" s="152"/>
      <c r="K17" s="152"/>
      <c r="L17" s="152"/>
      <c r="M17" s="152"/>
      <c r="N17" s="153" t="s">
        <v>77</v>
      </c>
      <c r="O17" s="154">
        <f>SUM(O14:O16)</f>
        <v>329.16666666666669</v>
      </c>
      <c r="P17" s="154">
        <f>SUM(P14:P16)</f>
        <v>0</v>
      </c>
    </row>
    <row r="18" spans="1:16" x14ac:dyDescent="0.45">
      <c r="A18" s="8"/>
      <c r="B18" s="8"/>
      <c r="C18" s="152"/>
      <c r="D18" s="8"/>
      <c r="E18" s="8"/>
      <c r="F18" s="8"/>
      <c r="G18" s="8"/>
      <c r="H18" s="8"/>
      <c r="I18" s="8"/>
      <c r="J18" s="152"/>
      <c r="K18" s="8"/>
      <c r="L18" s="8"/>
      <c r="M18" s="8"/>
      <c r="N18" s="8"/>
      <c r="O18" s="8"/>
      <c r="P18" s="8"/>
    </row>
    <row r="19" spans="1:16" x14ac:dyDescent="0.45">
      <c r="A19" s="8"/>
      <c r="B19" s="8"/>
      <c r="C19" s="152"/>
      <c r="D19" s="8"/>
      <c r="E19" s="8"/>
      <c r="F19" s="8"/>
      <c r="G19" s="8"/>
      <c r="H19" s="8"/>
      <c r="I19" s="8"/>
      <c r="J19" s="152"/>
      <c r="K19" s="8"/>
      <c r="L19" s="8"/>
      <c r="M19" s="8"/>
      <c r="N19" s="8"/>
      <c r="O19" s="8"/>
      <c r="P19" s="8"/>
    </row>
    <row r="22" spans="1:16" x14ac:dyDescent="0.45">
      <c r="A22" s="205" t="s">
        <v>71</v>
      </c>
      <c r="B22" s="205"/>
      <c r="C22" s="205"/>
      <c r="D22" s="205"/>
      <c r="E22" s="205"/>
      <c r="F22" s="205"/>
      <c r="G22" s="205"/>
      <c r="H22" s="205"/>
      <c r="I22" s="205"/>
      <c r="J22" s="205"/>
      <c r="K22" s="205"/>
      <c r="L22" s="205"/>
      <c r="M22" s="205"/>
      <c r="N22" s="205"/>
      <c r="O22" s="205"/>
      <c r="P22" s="205"/>
    </row>
    <row r="23" spans="1:16" x14ac:dyDescent="0.45">
      <c r="A23" s="39"/>
      <c r="B23" s="149"/>
      <c r="C23" s="150"/>
      <c r="D23" s="217" t="s">
        <v>54</v>
      </c>
      <c r="E23" s="218"/>
      <c r="F23" s="218"/>
      <c r="G23" s="219"/>
      <c r="H23" s="220" t="s">
        <v>52</v>
      </c>
      <c r="I23" s="220"/>
      <c r="J23" s="85"/>
      <c r="K23" s="217" t="s">
        <v>54</v>
      </c>
      <c r="L23" s="218"/>
      <c r="M23" s="218"/>
      <c r="N23" s="219"/>
      <c r="O23" s="217" t="s">
        <v>67</v>
      </c>
      <c r="P23" s="219"/>
    </row>
    <row r="24" spans="1:16" x14ac:dyDescent="0.45">
      <c r="A24" s="41" t="s">
        <v>58</v>
      </c>
      <c r="B24" s="42" t="s">
        <v>55</v>
      </c>
      <c r="C24" s="43" t="s">
        <v>63</v>
      </c>
      <c r="D24" s="44" t="s">
        <v>60</v>
      </c>
      <c r="E24" s="44" t="s">
        <v>51</v>
      </c>
      <c r="F24" s="44" t="s">
        <v>61</v>
      </c>
      <c r="G24" s="44" t="s">
        <v>68</v>
      </c>
      <c r="H24" s="44" t="s">
        <v>69</v>
      </c>
      <c r="I24" s="44" t="s">
        <v>53</v>
      </c>
      <c r="J24" s="43" t="s">
        <v>63</v>
      </c>
      <c r="K24" s="44" t="s">
        <v>60</v>
      </c>
      <c r="L24" s="44" t="s">
        <v>51</v>
      </c>
      <c r="M24" s="44" t="s">
        <v>61</v>
      </c>
      <c r="N24" s="44" t="s">
        <v>68</v>
      </c>
      <c r="O24" s="44" t="s">
        <v>69</v>
      </c>
      <c r="P24" s="44" t="s">
        <v>53</v>
      </c>
    </row>
    <row r="25" spans="1:16" ht="28.5" x14ac:dyDescent="0.45">
      <c r="A25" s="38" t="s">
        <v>56</v>
      </c>
      <c r="B25" s="8" t="s">
        <v>57</v>
      </c>
      <c r="C25" s="151" t="s">
        <v>49</v>
      </c>
      <c r="D25" s="37" t="s">
        <v>59</v>
      </c>
      <c r="E25" s="45">
        <v>450</v>
      </c>
      <c r="F25" s="48" t="s">
        <v>62</v>
      </c>
      <c r="G25" s="38">
        <v>0.3</v>
      </c>
      <c r="H25" s="8">
        <f>E25*G25</f>
        <v>135</v>
      </c>
      <c r="I25" s="8">
        <f>O25-H25</f>
        <v>146.25</v>
      </c>
      <c r="J25" s="151" t="s">
        <v>50</v>
      </c>
      <c r="K25" s="37" t="s">
        <v>64</v>
      </c>
      <c r="L25" s="8">
        <f>E25</f>
        <v>450</v>
      </c>
      <c r="M25" s="38" t="s">
        <v>65</v>
      </c>
      <c r="N25" s="47">
        <v>0.625</v>
      </c>
      <c r="O25" s="8">
        <f>L25*N25</f>
        <v>281.25</v>
      </c>
      <c r="P25" s="40" t="s">
        <v>81</v>
      </c>
    </row>
    <row r="26" spans="1:16" ht="28.5" x14ac:dyDescent="0.45">
      <c r="A26" s="8"/>
      <c r="B26" s="8"/>
      <c r="C26" s="100"/>
      <c r="D26" s="37" t="s">
        <v>72</v>
      </c>
      <c r="E26" s="46">
        <v>100</v>
      </c>
      <c r="F26" s="48" t="s">
        <v>89</v>
      </c>
      <c r="G26" s="8">
        <v>0.1</v>
      </c>
      <c r="H26" s="8">
        <f>E26*G26</f>
        <v>10</v>
      </c>
      <c r="I26" s="49">
        <f>O26-H26</f>
        <v>6.6666666666666679</v>
      </c>
      <c r="J26" s="152"/>
      <c r="K26" s="8" t="s">
        <v>66</v>
      </c>
      <c r="L26" s="8"/>
      <c r="M26" s="8" t="s">
        <v>73</v>
      </c>
      <c r="N26" s="46">
        <v>500</v>
      </c>
      <c r="O26" s="49">
        <f>500/30</f>
        <v>16.666666666666668</v>
      </c>
      <c r="P26" s="8" t="s">
        <v>80</v>
      </c>
    </row>
    <row r="27" spans="1:16" ht="28.5" x14ac:dyDescent="0.45">
      <c r="A27" s="8"/>
      <c r="B27" s="8"/>
      <c r="C27" s="152"/>
      <c r="D27" s="8"/>
      <c r="E27" s="8"/>
      <c r="F27" s="8"/>
      <c r="G27" s="8"/>
      <c r="H27" s="8"/>
      <c r="I27" s="8"/>
      <c r="J27" s="100"/>
      <c r="K27" s="40" t="s">
        <v>90</v>
      </c>
      <c r="L27" s="45" t="s">
        <v>74</v>
      </c>
      <c r="M27" s="8" t="s">
        <v>75</v>
      </c>
      <c r="N27" s="8"/>
      <c r="O27" s="38" t="s">
        <v>82</v>
      </c>
      <c r="P27" s="8" t="s">
        <v>83</v>
      </c>
    </row>
    <row r="28" spans="1:16" x14ac:dyDescent="0.45">
      <c r="A28" s="8"/>
      <c r="B28" s="8"/>
      <c r="C28" s="152"/>
      <c r="D28" s="152"/>
      <c r="E28" s="152"/>
      <c r="F28" s="152"/>
      <c r="G28" s="153" t="s">
        <v>77</v>
      </c>
      <c r="H28" s="153">
        <f>SUM(H25:H27)</f>
        <v>145</v>
      </c>
      <c r="I28" s="154">
        <f>SUM(I25:I27)</f>
        <v>152.91666666666666</v>
      </c>
      <c r="J28" s="152"/>
      <c r="K28" s="152"/>
      <c r="L28" s="152"/>
      <c r="M28" s="152"/>
      <c r="N28" s="153" t="s">
        <v>77</v>
      </c>
      <c r="O28" s="154">
        <f>SUM(O25:O27)</f>
        <v>297.91666666666669</v>
      </c>
      <c r="P28" s="154">
        <f>SUM(P25:P27)</f>
        <v>0</v>
      </c>
    </row>
    <row r="31" spans="1:16" x14ac:dyDescent="0.45">
      <c r="A31" s="175" t="s">
        <v>79</v>
      </c>
      <c r="B31" s="176"/>
      <c r="C31" s="176"/>
      <c r="D31" s="176"/>
      <c r="E31" s="176"/>
      <c r="F31" s="176"/>
      <c r="G31" s="176"/>
      <c r="H31" s="176"/>
      <c r="I31" s="176"/>
      <c r="J31" s="176"/>
      <c r="K31" s="176"/>
      <c r="L31" s="176"/>
      <c r="M31" s="176"/>
      <c r="N31" s="176"/>
      <c r="O31" s="176"/>
      <c r="P31" s="192"/>
    </row>
    <row r="32" spans="1:16" x14ac:dyDescent="0.45">
      <c r="A32" s="39"/>
      <c r="B32" s="149"/>
      <c r="C32" s="150"/>
      <c r="D32" s="217" t="s">
        <v>54</v>
      </c>
      <c r="E32" s="218"/>
      <c r="F32" s="218"/>
      <c r="G32" s="219"/>
      <c r="H32" s="220" t="s">
        <v>52</v>
      </c>
      <c r="I32" s="220"/>
      <c r="J32" s="85"/>
      <c r="K32" s="217" t="s">
        <v>54</v>
      </c>
      <c r="L32" s="218"/>
      <c r="M32" s="218"/>
      <c r="N32" s="219"/>
      <c r="O32" s="217" t="s">
        <v>67</v>
      </c>
      <c r="P32" s="219"/>
    </row>
    <row r="33" spans="1:16" ht="42.75" x14ac:dyDescent="0.45">
      <c r="A33" s="41" t="s">
        <v>58</v>
      </c>
      <c r="B33" s="42" t="s">
        <v>55</v>
      </c>
      <c r="C33" s="43" t="s">
        <v>63</v>
      </c>
      <c r="D33" s="41" t="s">
        <v>84</v>
      </c>
      <c r="E33" s="41" t="s">
        <v>86</v>
      </c>
      <c r="F33" s="44" t="s">
        <v>61</v>
      </c>
      <c r="G33" s="44" t="s">
        <v>85</v>
      </c>
      <c r="H33" s="41" t="s">
        <v>87</v>
      </c>
      <c r="I33" s="44"/>
      <c r="J33" s="43" t="s">
        <v>63</v>
      </c>
      <c r="K33" s="41" t="s">
        <v>84</v>
      </c>
      <c r="L33" s="41" t="s">
        <v>86</v>
      </c>
      <c r="M33" s="44" t="s">
        <v>61</v>
      </c>
      <c r="N33" s="44" t="s">
        <v>85</v>
      </c>
      <c r="O33" s="41" t="s">
        <v>87</v>
      </c>
      <c r="P33" s="44"/>
    </row>
    <row r="34" spans="1:16" ht="28.5" x14ac:dyDescent="0.45">
      <c r="A34" s="38" t="s">
        <v>56</v>
      </c>
      <c r="B34" s="8" t="s">
        <v>57</v>
      </c>
      <c r="C34" s="151" t="s">
        <v>49</v>
      </c>
      <c r="D34" s="51" t="s">
        <v>72</v>
      </c>
      <c r="E34" s="52">
        <v>100</v>
      </c>
      <c r="F34" s="48" t="s">
        <v>62</v>
      </c>
      <c r="G34" s="8"/>
      <c r="H34" s="8"/>
      <c r="I34" s="49"/>
      <c r="J34" s="151" t="s">
        <v>50</v>
      </c>
      <c r="K34" s="52" t="s">
        <v>66</v>
      </c>
      <c r="L34" s="8"/>
      <c r="M34" s="8" t="s">
        <v>73</v>
      </c>
      <c r="N34" s="55">
        <v>500</v>
      </c>
      <c r="O34" s="49"/>
      <c r="P34" s="8"/>
    </row>
    <row r="35" spans="1:16" x14ac:dyDescent="0.45">
      <c r="A35" s="8"/>
      <c r="B35" s="8"/>
      <c r="C35" s="100">
        <v>2</v>
      </c>
      <c r="D35" s="37" t="s">
        <v>59</v>
      </c>
      <c r="E35" s="8">
        <v>625</v>
      </c>
      <c r="F35" s="48" t="s">
        <v>62</v>
      </c>
      <c r="G35" s="38">
        <v>450</v>
      </c>
      <c r="H35" s="45">
        <f>E35-G35</f>
        <v>175</v>
      </c>
      <c r="I35" s="8"/>
      <c r="J35" s="100">
        <v>2</v>
      </c>
      <c r="K35" s="37" t="s">
        <v>64</v>
      </c>
      <c r="L35" s="8">
        <f>N25</f>
        <v>0.625</v>
      </c>
      <c r="M35" s="38" t="s">
        <v>88</v>
      </c>
      <c r="N35" s="38">
        <f>N14</f>
        <v>0.5</v>
      </c>
      <c r="O35" s="56">
        <f>L35-N35</f>
        <v>0.125</v>
      </c>
      <c r="P35" s="40"/>
    </row>
    <row r="36" spans="1:16" ht="28.5" x14ac:dyDescent="0.45">
      <c r="A36" s="8"/>
      <c r="B36" s="8"/>
      <c r="C36" s="152">
        <v>3</v>
      </c>
      <c r="D36" s="8"/>
      <c r="E36" s="8"/>
      <c r="F36" s="8"/>
      <c r="G36" s="8"/>
      <c r="H36" s="8"/>
      <c r="I36" s="8"/>
      <c r="J36" s="152">
        <v>3</v>
      </c>
      <c r="K36" s="40" t="s">
        <v>90</v>
      </c>
      <c r="L36" s="8" t="str">
        <f>L27</f>
        <v>Largest</v>
      </c>
      <c r="M36" s="8" t="s">
        <v>75</v>
      </c>
      <c r="N36" s="8" t="str">
        <f>L16</f>
        <v>Medium</v>
      </c>
      <c r="O36" s="47" t="s">
        <v>91</v>
      </c>
      <c r="P36" s="8"/>
    </row>
    <row r="37" spans="1:16" x14ac:dyDescent="0.45">
      <c r="A37" s="152"/>
      <c r="B37" s="153" t="s">
        <v>78</v>
      </c>
      <c r="C37" s="152"/>
      <c r="D37" s="152"/>
      <c r="E37" s="152"/>
      <c r="F37" s="152"/>
      <c r="G37" s="153"/>
      <c r="H37" s="153"/>
      <c r="I37" s="154"/>
      <c r="J37" s="152"/>
      <c r="K37" s="152"/>
      <c r="L37" s="152"/>
      <c r="M37" s="152"/>
      <c r="N37" s="153"/>
      <c r="O37" s="154"/>
      <c r="P37" s="154"/>
    </row>
  </sheetData>
  <mergeCells count="27">
    <mergeCell ref="D32:G32"/>
    <mergeCell ref="H32:I32"/>
    <mergeCell ref="K32:N32"/>
    <mergeCell ref="O32:P32"/>
    <mergeCell ref="A11:P11"/>
    <mergeCell ref="D12:G12"/>
    <mergeCell ref="H12:I12"/>
    <mergeCell ref="K12:N12"/>
    <mergeCell ref="O12:P12"/>
    <mergeCell ref="A22:P22"/>
    <mergeCell ref="D23:G23"/>
    <mergeCell ref="H23:I23"/>
    <mergeCell ref="K23:N23"/>
    <mergeCell ref="O23:P23"/>
    <mergeCell ref="A31:P31"/>
    <mergeCell ref="A1:P1"/>
    <mergeCell ref="T7:V7"/>
    <mergeCell ref="S2:V2"/>
    <mergeCell ref="T3:V3"/>
    <mergeCell ref="T4:V4"/>
    <mergeCell ref="T5:V5"/>
    <mergeCell ref="T6:V6"/>
    <mergeCell ref="D3:G3"/>
    <mergeCell ref="H3:I3"/>
    <mergeCell ref="O3:P3"/>
    <mergeCell ref="A2:P2"/>
    <mergeCell ref="K3:N3"/>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A56F8-50DE-4958-B8B0-A0BB30425A7B}">
  <dimension ref="A1:Q63"/>
  <sheetViews>
    <sheetView topLeftCell="G1" workbookViewId="0">
      <selection activeCell="K12" sqref="K12"/>
    </sheetView>
  </sheetViews>
  <sheetFormatPr defaultRowHeight="14.25" x14ac:dyDescent="0.45"/>
  <cols>
    <col min="1" max="1" width="11.265625" hidden="1" customWidth="1"/>
    <col min="2" max="2" width="5.796875" hidden="1" customWidth="1"/>
    <col min="3" max="6" width="0" hidden="1" customWidth="1"/>
    <col min="7" max="7" width="23.46484375" style="7" bestFit="1" customWidth="1"/>
    <col min="8" max="8" width="9.265625" bestFit="1" customWidth="1"/>
    <col min="10" max="10" width="9.19921875" bestFit="1" customWidth="1"/>
    <col min="12" max="12" width="12.265625" customWidth="1"/>
    <col min="13" max="13" width="18.73046875" bestFit="1" customWidth="1"/>
  </cols>
  <sheetData>
    <row r="1" spans="1:17" ht="14.65" thickBot="1" x14ac:dyDescent="0.5">
      <c r="A1" s="221" t="s">
        <v>0</v>
      </c>
      <c r="B1" s="221"/>
      <c r="C1" s="3"/>
      <c r="D1" s="3" t="s">
        <v>37</v>
      </c>
      <c r="E1" s="3">
        <f>SUM(B3,B11,B19,B27,B35,B43,B51,B59)</f>
        <v>-8400</v>
      </c>
      <c r="G1" s="162" t="s">
        <v>34</v>
      </c>
      <c r="H1" s="163" t="s">
        <v>35</v>
      </c>
      <c r="I1" s="163" t="s">
        <v>10</v>
      </c>
      <c r="J1" s="164" t="s">
        <v>36</v>
      </c>
      <c r="K1" s="3"/>
      <c r="L1" s="165" t="s">
        <v>40</v>
      </c>
      <c r="M1" s="166" t="s">
        <v>41</v>
      </c>
      <c r="N1" s="3"/>
      <c r="Q1" s="3"/>
    </row>
    <row r="2" spans="1:17" ht="14.65" thickBot="1" x14ac:dyDescent="0.5">
      <c r="A2" s="3" t="s">
        <v>11</v>
      </c>
      <c r="B2" s="3" t="s">
        <v>10</v>
      </c>
      <c r="C2" s="3"/>
      <c r="D2" s="3" t="s">
        <v>38</v>
      </c>
      <c r="E2" s="3">
        <f>SUM(B7,B15,B23,B31,B39,B47,B55,B63)</f>
        <v>13200</v>
      </c>
      <c r="G2" s="222" t="s">
        <v>42</v>
      </c>
      <c r="H2" s="223"/>
      <c r="I2" s="223"/>
      <c r="J2" s="224"/>
      <c r="K2" s="6"/>
      <c r="L2" s="158">
        <v>86000</v>
      </c>
      <c r="M2" s="29">
        <f>VLOOKUP(L2,G3:J7,4,FALSE)</f>
        <v>20.833333333333336</v>
      </c>
      <c r="N2" s="3"/>
      <c r="Q2" s="3"/>
    </row>
    <row r="3" spans="1:17" x14ac:dyDescent="0.45">
      <c r="A3" s="1">
        <v>90000</v>
      </c>
      <c r="B3">
        <v>-6000</v>
      </c>
      <c r="D3" s="3" t="s">
        <v>39</v>
      </c>
      <c r="E3" s="3">
        <f>E2-E1</f>
        <v>21600</v>
      </c>
      <c r="G3" s="17">
        <v>90000</v>
      </c>
      <c r="H3" s="18">
        <v>0.27777777777777779</v>
      </c>
      <c r="I3" s="19">
        <v>50</v>
      </c>
      <c r="J3" s="29">
        <f>H3*I3</f>
        <v>13.888888888888889</v>
      </c>
      <c r="L3" s="159" t="s">
        <v>26</v>
      </c>
      <c r="M3" s="30">
        <f>VLOOKUP(L3,G9:J13,4,FALSE)</f>
        <v>13.888888888888888</v>
      </c>
    </row>
    <row r="4" spans="1:17" x14ac:dyDescent="0.45">
      <c r="A4" s="1">
        <f>A3-2000</f>
        <v>88000</v>
      </c>
      <c r="B4">
        <v>-4500</v>
      </c>
      <c r="G4" s="10">
        <f>G3-2000</f>
        <v>88000</v>
      </c>
      <c r="H4" s="9">
        <v>0.27777777777777779</v>
      </c>
      <c r="I4" s="8">
        <v>65</v>
      </c>
      <c r="J4" s="30">
        <f>H4*I4</f>
        <v>18.055555555555557</v>
      </c>
      <c r="L4" s="159" t="s">
        <v>23</v>
      </c>
      <c r="M4" s="30">
        <f>VLOOKUP(L4,G15:J19,4,FALSE)</f>
        <v>14.814814814814813</v>
      </c>
    </row>
    <row r="5" spans="1:17" x14ac:dyDescent="0.45">
      <c r="A5" s="1">
        <f>A4-2000</f>
        <v>86000</v>
      </c>
      <c r="B5">
        <v>-3000</v>
      </c>
      <c r="G5" s="10">
        <f>G4-2000</f>
        <v>86000</v>
      </c>
      <c r="H5" s="9">
        <v>0.27777777777777779</v>
      </c>
      <c r="I5" s="8">
        <v>75</v>
      </c>
      <c r="J5" s="30">
        <f>H5*I5</f>
        <v>20.833333333333336</v>
      </c>
      <c r="L5" s="159" t="s">
        <v>427</v>
      </c>
      <c r="M5" s="30">
        <f>VLOOKUP(L5,G27:J31,4,FALSE)</f>
        <v>11.111111111111111</v>
      </c>
    </row>
    <row r="6" spans="1:17" x14ac:dyDescent="0.45">
      <c r="A6" s="1">
        <f>A5-2000</f>
        <v>84000</v>
      </c>
      <c r="B6">
        <v>-1500</v>
      </c>
      <c r="G6" s="10">
        <f>G5-2000</f>
        <v>84000</v>
      </c>
      <c r="H6" s="9">
        <v>0.27777777777777779</v>
      </c>
      <c r="I6" s="8">
        <v>85</v>
      </c>
      <c r="J6" s="30">
        <f>H6*I6</f>
        <v>23.611111111111111</v>
      </c>
      <c r="L6" s="160">
        <v>45839</v>
      </c>
      <c r="M6" s="30">
        <f>VLOOKUP(L6,G21:J25,4,FALSE)</f>
        <v>8.3333333333333321</v>
      </c>
    </row>
    <row r="7" spans="1:17" ht="14.65" thickBot="1" x14ac:dyDescent="0.5">
      <c r="A7" s="1">
        <f>A6-2000</f>
        <v>82000</v>
      </c>
      <c r="B7">
        <v>0</v>
      </c>
      <c r="G7" s="20">
        <f>G6-2000</f>
        <v>82000</v>
      </c>
      <c r="H7" s="21">
        <v>0.27777777777777779</v>
      </c>
      <c r="I7" s="22">
        <v>100</v>
      </c>
      <c r="J7" s="32">
        <f>H7*I7</f>
        <v>27.777777777777779</v>
      </c>
      <c r="L7" s="161">
        <v>0.08</v>
      </c>
      <c r="M7" s="30">
        <f>VLOOKUP(L7,G33:J37,4,FALSE)</f>
        <v>4.8148148148148149</v>
      </c>
    </row>
    <row r="8" spans="1:17" ht="14.65" thickBot="1" x14ac:dyDescent="0.5">
      <c r="G8" s="222" t="s">
        <v>43</v>
      </c>
      <c r="H8" s="223"/>
      <c r="I8" s="223"/>
      <c r="J8" s="224"/>
      <c r="L8" s="159" t="s">
        <v>428</v>
      </c>
      <c r="M8" s="30">
        <f>VLOOKUP(L8,G39:J43,4,FALSE)</f>
        <v>5.5555555555555554</v>
      </c>
    </row>
    <row r="9" spans="1:17" x14ac:dyDescent="0.45">
      <c r="A9" s="221" t="s">
        <v>1</v>
      </c>
      <c r="B9" s="221"/>
      <c r="G9" s="23" t="s">
        <v>24</v>
      </c>
      <c r="H9" s="18">
        <v>0.18518518518518517</v>
      </c>
      <c r="I9" s="19">
        <v>50</v>
      </c>
      <c r="J9" s="29">
        <f>H9*I9</f>
        <v>9.2592592592592595</v>
      </c>
      <c r="L9" s="161">
        <v>1</v>
      </c>
      <c r="M9" s="30">
        <f>VLOOKUP(L9,G45:J49,4,FALSE)</f>
        <v>1.8518518518518516</v>
      </c>
    </row>
    <row r="10" spans="1:17" ht="14.65" thickBot="1" x14ac:dyDescent="0.5">
      <c r="A10" s="3" t="s">
        <v>11</v>
      </c>
      <c r="B10" s="3" t="s">
        <v>10</v>
      </c>
      <c r="G10" s="11" t="s">
        <v>25</v>
      </c>
      <c r="H10" s="9">
        <v>0.18518518518518517</v>
      </c>
      <c r="I10" s="8">
        <v>65</v>
      </c>
      <c r="J10" s="30">
        <f>H10*I10</f>
        <v>12.037037037037036</v>
      </c>
      <c r="L10" s="167" t="s">
        <v>434</v>
      </c>
      <c r="M10" s="168">
        <f>SUM(M2:M9)</f>
        <v>81.203703703703695</v>
      </c>
    </row>
    <row r="11" spans="1:17" x14ac:dyDescent="0.45">
      <c r="A11" t="s">
        <v>24</v>
      </c>
      <c r="B11">
        <v>0</v>
      </c>
      <c r="G11" s="11" t="s">
        <v>26</v>
      </c>
      <c r="H11" s="9">
        <v>0.18518518518518517</v>
      </c>
      <c r="I11" s="8">
        <v>75</v>
      </c>
      <c r="J11" s="30">
        <f>H11*I11</f>
        <v>13.888888888888888</v>
      </c>
    </row>
    <row r="12" spans="1:17" x14ac:dyDescent="0.45">
      <c r="A12" t="s">
        <v>25</v>
      </c>
      <c r="B12">
        <v>1000</v>
      </c>
      <c r="G12" s="11" t="s">
        <v>27</v>
      </c>
      <c r="H12" s="9">
        <v>0.18518518518518517</v>
      </c>
      <c r="I12" s="8">
        <v>85</v>
      </c>
      <c r="J12" s="30">
        <f>H12*I12</f>
        <v>15.74074074074074</v>
      </c>
    </row>
    <row r="13" spans="1:17" ht="14.65" thickBot="1" x14ac:dyDescent="0.5">
      <c r="A13" t="s">
        <v>26</v>
      </c>
      <c r="B13">
        <v>2000</v>
      </c>
      <c r="G13" s="24" t="s">
        <v>28</v>
      </c>
      <c r="H13" s="21">
        <v>0.18518518518518517</v>
      </c>
      <c r="I13" s="22">
        <v>100</v>
      </c>
      <c r="J13" s="32">
        <f>H13*I13</f>
        <v>18.518518518518519</v>
      </c>
      <c r="L13" s="3" t="s">
        <v>37</v>
      </c>
      <c r="M13">
        <f>SUM(J3,J9,J15,J21,J27,J33,J39,J45)</f>
        <v>50.000000000000007</v>
      </c>
    </row>
    <row r="14" spans="1:17" ht="14.65" thickBot="1" x14ac:dyDescent="0.5">
      <c r="A14" t="s">
        <v>27</v>
      </c>
      <c r="B14">
        <v>3000</v>
      </c>
      <c r="G14" s="222" t="s">
        <v>44</v>
      </c>
      <c r="H14" s="223"/>
      <c r="I14" s="223"/>
      <c r="J14" s="224"/>
      <c r="L14" s="3" t="s">
        <v>38</v>
      </c>
      <c r="M14">
        <f>SUM(J7,J13,J19,J25,J31,J37,J43,J49)</f>
        <v>100.00000000000001</v>
      </c>
    </row>
    <row r="15" spans="1:17" x14ac:dyDescent="0.45">
      <c r="A15" t="s">
        <v>28</v>
      </c>
      <c r="B15">
        <v>4000</v>
      </c>
      <c r="G15" s="23" t="s">
        <v>19</v>
      </c>
      <c r="H15" s="18">
        <v>0.14814814814814814</v>
      </c>
      <c r="I15" s="19">
        <v>50</v>
      </c>
      <c r="J15" s="29">
        <f>H15*I15</f>
        <v>7.4074074074074066</v>
      </c>
    </row>
    <row r="16" spans="1:17" x14ac:dyDescent="0.45">
      <c r="G16" s="11" t="s">
        <v>20</v>
      </c>
      <c r="H16" s="9">
        <v>0.14814814814814814</v>
      </c>
      <c r="I16" s="8">
        <v>65</v>
      </c>
      <c r="J16" s="30">
        <f>H16*I16</f>
        <v>9.6296296296296298</v>
      </c>
    </row>
    <row r="17" spans="1:10" x14ac:dyDescent="0.45">
      <c r="A17" s="221" t="s">
        <v>13</v>
      </c>
      <c r="B17" s="221"/>
      <c r="G17" s="11" t="s">
        <v>21</v>
      </c>
      <c r="H17" s="9">
        <v>0.14814814814814814</v>
      </c>
      <c r="I17" s="8">
        <v>75</v>
      </c>
      <c r="J17" s="30">
        <f>H17*I17</f>
        <v>11.111111111111111</v>
      </c>
    </row>
    <row r="18" spans="1:10" x14ac:dyDescent="0.45">
      <c r="A18" s="3" t="s">
        <v>11</v>
      </c>
      <c r="B18" s="3" t="s">
        <v>10</v>
      </c>
      <c r="G18" s="11" t="s">
        <v>22</v>
      </c>
      <c r="H18" s="9">
        <v>0.14814814814814814</v>
      </c>
      <c r="I18" s="8">
        <v>85</v>
      </c>
      <c r="J18" s="30">
        <f>H18*I18</f>
        <v>12.592592592592592</v>
      </c>
    </row>
    <row r="19" spans="1:10" ht="14.65" thickBot="1" x14ac:dyDescent="0.5">
      <c r="A19" t="s">
        <v>19</v>
      </c>
      <c r="B19">
        <v>0</v>
      </c>
      <c r="G19" s="24" t="s">
        <v>23</v>
      </c>
      <c r="H19" s="21">
        <v>0.14814814814814814</v>
      </c>
      <c r="I19" s="22">
        <v>100</v>
      </c>
      <c r="J19" s="32">
        <f>H19*I19</f>
        <v>14.814814814814813</v>
      </c>
    </row>
    <row r="20" spans="1:10" ht="14.65" thickBot="1" x14ac:dyDescent="0.5">
      <c r="A20" t="s">
        <v>20</v>
      </c>
      <c r="B20">
        <v>800</v>
      </c>
      <c r="G20" s="222" t="s">
        <v>45</v>
      </c>
      <c r="H20" s="223"/>
      <c r="I20" s="223"/>
      <c r="J20" s="224"/>
    </row>
    <row r="21" spans="1:10" x14ac:dyDescent="0.45">
      <c r="A21" t="s">
        <v>21</v>
      </c>
      <c r="B21">
        <v>1600</v>
      </c>
      <c r="G21" s="26">
        <v>45809</v>
      </c>
      <c r="H21" s="18">
        <v>0.1111111111111111</v>
      </c>
      <c r="I21" s="19">
        <v>50</v>
      </c>
      <c r="J21" s="29">
        <f>H21*I21</f>
        <v>5.5555555555555554</v>
      </c>
    </row>
    <row r="22" spans="1:10" x14ac:dyDescent="0.45">
      <c r="A22" t="s">
        <v>22</v>
      </c>
      <c r="B22">
        <v>2400</v>
      </c>
      <c r="G22" s="12">
        <v>45823</v>
      </c>
      <c r="H22" s="9">
        <v>0.1111111111111111</v>
      </c>
      <c r="I22" s="8">
        <v>65</v>
      </c>
      <c r="J22" s="30">
        <f>H22*I22</f>
        <v>7.2222222222222214</v>
      </c>
    </row>
    <row r="23" spans="1:10" x14ac:dyDescent="0.45">
      <c r="A23" t="s">
        <v>23</v>
      </c>
      <c r="B23">
        <v>3200</v>
      </c>
      <c r="G23" s="12">
        <v>45839</v>
      </c>
      <c r="H23" s="9">
        <v>0.1111111111111111</v>
      </c>
      <c r="I23" s="8">
        <v>75</v>
      </c>
      <c r="J23" s="30">
        <f>H23*I23</f>
        <v>8.3333333333333321</v>
      </c>
    </row>
    <row r="24" spans="1:10" x14ac:dyDescent="0.45">
      <c r="G24" s="12">
        <v>45853</v>
      </c>
      <c r="H24" s="9">
        <v>0.1111111111111111</v>
      </c>
      <c r="I24" s="8">
        <v>85</v>
      </c>
      <c r="J24" s="30">
        <f>H24*I24</f>
        <v>9.4444444444444446</v>
      </c>
    </row>
    <row r="25" spans="1:10" ht="14.65" thickBot="1" x14ac:dyDescent="0.5">
      <c r="A25" s="221" t="s">
        <v>4</v>
      </c>
      <c r="B25" s="221"/>
      <c r="G25" s="25">
        <v>45870</v>
      </c>
      <c r="H25" s="21">
        <v>0.1111111111111111</v>
      </c>
      <c r="I25" s="22">
        <v>100</v>
      </c>
      <c r="J25" s="32">
        <f>H25*I25</f>
        <v>11.111111111111111</v>
      </c>
    </row>
    <row r="26" spans="1:10" ht="14.65" thickBot="1" x14ac:dyDescent="0.5">
      <c r="A26" s="3" t="s">
        <v>11</v>
      </c>
      <c r="B26" s="3" t="s">
        <v>10</v>
      </c>
      <c r="G26" s="222" t="s">
        <v>422</v>
      </c>
      <c r="H26" s="223"/>
      <c r="I26" s="223"/>
      <c r="J26" s="224"/>
    </row>
    <row r="27" spans="1:10" x14ac:dyDescent="0.45">
      <c r="A27" s="5">
        <v>44348</v>
      </c>
      <c r="B27">
        <v>0</v>
      </c>
      <c r="G27" s="23" t="s">
        <v>423</v>
      </c>
      <c r="H27" s="18">
        <v>0.1111111111111111</v>
      </c>
      <c r="I27" s="19">
        <v>50</v>
      </c>
      <c r="J27" s="29">
        <f>H27*I27</f>
        <v>5.5555555555555554</v>
      </c>
    </row>
    <row r="28" spans="1:10" x14ac:dyDescent="0.45">
      <c r="A28" s="5">
        <v>44362</v>
      </c>
      <c r="B28">
        <v>600</v>
      </c>
      <c r="G28" s="11" t="s">
        <v>424</v>
      </c>
      <c r="H28" s="9">
        <v>0.1111111111111111</v>
      </c>
      <c r="I28" s="8">
        <v>65</v>
      </c>
      <c r="J28" s="30">
        <f>H28*I28</f>
        <v>7.2222222222222214</v>
      </c>
    </row>
    <row r="29" spans="1:10" x14ac:dyDescent="0.45">
      <c r="A29" s="5">
        <v>44378</v>
      </c>
      <c r="B29">
        <v>1200</v>
      </c>
      <c r="G29" s="11" t="s">
        <v>425</v>
      </c>
      <c r="H29" s="9">
        <v>0.1111111111111111</v>
      </c>
      <c r="I29" s="8">
        <v>75</v>
      </c>
      <c r="J29" s="30">
        <f>H29*I29</f>
        <v>8.3333333333333321</v>
      </c>
    </row>
    <row r="30" spans="1:10" x14ac:dyDescent="0.45">
      <c r="A30" s="5">
        <v>44392</v>
      </c>
      <c r="B30">
        <v>1800</v>
      </c>
      <c r="G30" s="11" t="s">
        <v>426</v>
      </c>
      <c r="H30" s="9">
        <v>0.1111111111111111</v>
      </c>
      <c r="I30" s="8">
        <v>85</v>
      </c>
      <c r="J30" s="30">
        <f>H30*I30</f>
        <v>9.4444444444444446</v>
      </c>
    </row>
    <row r="31" spans="1:10" ht="14.65" thickBot="1" x14ac:dyDescent="0.5">
      <c r="A31" s="5">
        <v>44409</v>
      </c>
      <c r="B31">
        <v>2400</v>
      </c>
      <c r="G31" s="24" t="s">
        <v>427</v>
      </c>
      <c r="H31" s="21">
        <v>0.1111111111111111</v>
      </c>
      <c r="I31" s="22">
        <v>100</v>
      </c>
      <c r="J31" s="32">
        <f>H31*I31</f>
        <v>11.111111111111111</v>
      </c>
    </row>
    <row r="32" spans="1:10" ht="14.65" thickBot="1" x14ac:dyDescent="0.5">
      <c r="G32" s="222" t="s">
        <v>46</v>
      </c>
      <c r="H32" s="223"/>
      <c r="I32" s="223"/>
      <c r="J32" s="224"/>
    </row>
    <row r="33" spans="1:10" x14ac:dyDescent="0.45">
      <c r="A33" s="221" t="s">
        <v>3</v>
      </c>
      <c r="B33" s="221"/>
      <c r="G33" s="27">
        <v>0.1</v>
      </c>
      <c r="H33" s="18">
        <v>7.407407407407407E-2</v>
      </c>
      <c r="I33" s="19">
        <v>50</v>
      </c>
      <c r="J33" s="29">
        <f>H33*I33</f>
        <v>3.7037037037037033</v>
      </c>
    </row>
    <row r="34" spans="1:10" x14ac:dyDescent="0.45">
      <c r="A34" s="3" t="s">
        <v>11</v>
      </c>
      <c r="B34" s="3" t="s">
        <v>10</v>
      </c>
      <c r="G34" s="13">
        <v>0.08</v>
      </c>
      <c r="H34" s="9">
        <v>7.407407407407407E-2</v>
      </c>
      <c r="I34" s="8">
        <v>65</v>
      </c>
      <c r="J34" s="30">
        <f>H34*I34</f>
        <v>4.8148148148148149</v>
      </c>
    </row>
    <row r="35" spans="1:10" x14ac:dyDescent="0.45">
      <c r="A35" t="s">
        <v>29</v>
      </c>
      <c r="B35">
        <v>-2400</v>
      </c>
      <c r="G35" s="13">
        <v>0.06</v>
      </c>
      <c r="H35" s="9">
        <v>7.407407407407407E-2</v>
      </c>
      <c r="I35" s="8">
        <v>75</v>
      </c>
      <c r="J35" s="30">
        <f>H35*I35</f>
        <v>5.5555555555555554</v>
      </c>
    </row>
    <row r="36" spans="1:10" x14ac:dyDescent="0.45">
      <c r="A36" t="s">
        <v>30</v>
      </c>
      <c r="B36">
        <v>-1800</v>
      </c>
      <c r="G36" s="13">
        <v>0.04</v>
      </c>
      <c r="H36" s="9">
        <v>7.407407407407407E-2</v>
      </c>
      <c r="I36" s="8">
        <v>85</v>
      </c>
      <c r="J36" s="30">
        <f>H36*I36</f>
        <v>6.2962962962962958</v>
      </c>
    </row>
    <row r="37" spans="1:10" ht="14.65" thickBot="1" x14ac:dyDescent="0.5">
      <c r="A37" t="s">
        <v>31</v>
      </c>
      <c r="B37">
        <v>-1200</v>
      </c>
      <c r="G37" s="28">
        <v>0.02</v>
      </c>
      <c r="H37" s="21">
        <v>7.407407407407407E-2</v>
      </c>
      <c r="I37" s="22">
        <v>100</v>
      </c>
      <c r="J37" s="32">
        <f>H37*I37</f>
        <v>7.4074074074074066</v>
      </c>
    </row>
    <row r="38" spans="1:10" ht="14.65" thickBot="1" x14ac:dyDescent="0.5">
      <c r="A38" t="s">
        <v>32</v>
      </c>
      <c r="B38">
        <v>-600</v>
      </c>
      <c r="G38" s="222" t="s">
        <v>433</v>
      </c>
      <c r="H38" s="223"/>
      <c r="I38" s="223"/>
      <c r="J38" s="224"/>
    </row>
    <row r="39" spans="1:10" x14ac:dyDescent="0.45">
      <c r="A39" t="s">
        <v>33</v>
      </c>
      <c r="B39">
        <v>0</v>
      </c>
      <c r="G39" s="23" t="s">
        <v>432</v>
      </c>
      <c r="H39" s="18">
        <v>5.5555555555555552E-2</v>
      </c>
      <c r="I39" s="19">
        <v>50</v>
      </c>
      <c r="J39" s="29">
        <f>H39*I39</f>
        <v>2.7777777777777777</v>
      </c>
    </row>
    <row r="40" spans="1:10" x14ac:dyDescent="0.45">
      <c r="G40" s="11" t="s">
        <v>431</v>
      </c>
      <c r="H40" s="9">
        <v>5.5555555555555552E-2</v>
      </c>
      <c r="I40" s="8">
        <v>65</v>
      </c>
      <c r="J40" s="30">
        <f>H40*I40</f>
        <v>3.6111111111111107</v>
      </c>
    </row>
    <row r="41" spans="1:10" x14ac:dyDescent="0.45">
      <c r="A41" s="221" t="s">
        <v>5</v>
      </c>
      <c r="B41" s="221"/>
      <c r="G41" s="11" t="s">
        <v>429</v>
      </c>
      <c r="H41" s="9">
        <v>5.5555555555555552E-2</v>
      </c>
      <c r="I41" s="8">
        <v>75</v>
      </c>
      <c r="J41" s="30">
        <f>H41*I41</f>
        <v>4.1666666666666661</v>
      </c>
    </row>
    <row r="42" spans="1:10" x14ac:dyDescent="0.45">
      <c r="A42" s="3" t="s">
        <v>11</v>
      </c>
      <c r="B42" s="3" t="s">
        <v>10</v>
      </c>
      <c r="G42" s="11" t="s">
        <v>430</v>
      </c>
      <c r="H42" s="9">
        <v>5.5555555555555552E-2</v>
      </c>
      <c r="I42" s="8">
        <v>85</v>
      </c>
      <c r="J42" s="30">
        <f>H42*I42</f>
        <v>4.7222222222222223</v>
      </c>
    </row>
    <row r="43" spans="1:10" ht="14.65" thickBot="1" x14ac:dyDescent="0.5">
      <c r="A43" s="2">
        <v>0.1</v>
      </c>
      <c r="B43">
        <v>0</v>
      </c>
      <c r="G43" s="24" t="s">
        <v>428</v>
      </c>
      <c r="H43" s="21">
        <v>5.5555555555555552E-2</v>
      </c>
      <c r="I43" s="22">
        <v>100</v>
      </c>
      <c r="J43" s="32">
        <f>H43*I43</f>
        <v>5.5555555555555554</v>
      </c>
    </row>
    <row r="44" spans="1:10" ht="14.65" thickBot="1" x14ac:dyDescent="0.5">
      <c r="A44" s="2">
        <v>0.08</v>
      </c>
      <c r="B44">
        <v>400</v>
      </c>
      <c r="G44" s="222" t="s">
        <v>47</v>
      </c>
      <c r="H44" s="223"/>
      <c r="I44" s="223"/>
      <c r="J44" s="224"/>
    </row>
    <row r="45" spans="1:10" x14ac:dyDescent="0.45">
      <c r="A45" s="2">
        <v>0.06</v>
      </c>
      <c r="B45">
        <v>800</v>
      </c>
      <c r="G45" s="33">
        <v>1</v>
      </c>
      <c r="H45" s="34">
        <v>3.7037037037037035E-2</v>
      </c>
      <c r="I45" s="35">
        <v>50</v>
      </c>
      <c r="J45" s="36">
        <f>H45*I45</f>
        <v>1.8518518518518516</v>
      </c>
    </row>
    <row r="46" spans="1:10" x14ac:dyDescent="0.45">
      <c r="A46" s="2">
        <v>0.04</v>
      </c>
      <c r="B46">
        <v>1200</v>
      </c>
      <c r="G46" s="13">
        <v>0.9</v>
      </c>
      <c r="H46" s="9">
        <v>3.7037037037037035E-2</v>
      </c>
      <c r="I46" s="8">
        <v>65</v>
      </c>
      <c r="J46" s="30">
        <f>H46*I46</f>
        <v>2.4074074074074074</v>
      </c>
    </row>
    <row r="47" spans="1:10" x14ac:dyDescent="0.45">
      <c r="A47" s="2">
        <v>0.02</v>
      </c>
      <c r="B47">
        <v>1600</v>
      </c>
      <c r="G47" s="13">
        <v>0.8</v>
      </c>
      <c r="H47" s="9">
        <v>3.7037037037037035E-2</v>
      </c>
      <c r="I47" s="8">
        <v>75</v>
      </c>
      <c r="J47" s="30">
        <f>H47*I47</f>
        <v>2.7777777777777777</v>
      </c>
    </row>
    <row r="48" spans="1:10" x14ac:dyDescent="0.45">
      <c r="G48" s="13">
        <v>0.7</v>
      </c>
      <c r="H48" s="9">
        <v>3.7037037037037035E-2</v>
      </c>
      <c r="I48" s="8">
        <v>85</v>
      </c>
      <c r="J48" s="30">
        <f>H48*I48</f>
        <v>3.1481481481481479</v>
      </c>
    </row>
    <row r="49" spans="1:10" ht="14.65" thickBot="1" x14ac:dyDescent="0.5">
      <c r="A49" s="221" t="s">
        <v>6</v>
      </c>
      <c r="B49" s="221"/>
      <c r="G49" s="14">
        <v>0.6</v>
      </c>
      <c r="H49" s="15">
        <v>3.7037037037037035E-2</v>
      </c>
      <c r="I49" s="16">
        <v>100</v>
      </c>
      <c r="J49" s="31">
        <f>H49*I49</f>
        <v>3.7037037037037033</v>
      </c>
    </row>
    <row r="50" spans="1:10" x14ac:dyDescent="0.45">
      <c r="A50" s="3" t="s">
        <v>11</v>
      </c>
      <c r="B50" s="3" t="s">
        <v>10</v>
      </c>
    </row>
    <row r="51" spans="1:10" x14ac:dyDescent="0.45">
      <c r="A51" t="s">
        <v>14</v>
      </c>
      <c r="B51">
        <v>0</v>
      </c>
    </row>
    <row r="52" spans="1:10" x14ac:dyDescent="0.45">
      <c r="A52" t="s">
        <v>15</v>
      </c>
      <c r="B52">
        <v>300</v>
      </c>
    </row>
    <row r="53" spans="1:10" x14ac:dyDescent="0.45">
      <c r="A53" t="s">
        <v>16</v>
      </c>
      <c r="B53">
        <v>600</v>
      </c>
    </row>
    <row r="54" spans="1:10" x14ac:dyDescent="0.45">
      <c r="A54" t="s">
        <v>17</v>
      </c>
      <c r="B54">
        <v>900</v>
      </c>
    </row>
    <row r="55" spans="1:10" x14ac:dyDescent="0.45">
      <c r="A55" t="s">
        <v>18</v>
      </c>
      <c r="B55">
        <v>1200</v>
      </c>
    </row>
    <row r="57" spans="1:10" x14ac:dyDescent="0.45">
      <c r="A57" s="221" t="s">
        <v>12</v>
      </c>
      <c r="B57" s="221"/>
    </row>
    <row r="58" spans="1:10" x14ac:dyDescent="0.45">
      <c r="A58" s="3" t="s">
        <v>11</v>
      </c>
      <c r="B58" s="3" t="s">
        <v>10</v>
      </c>
    </row>
    <row r="59" spans="1:10" x14ac:dyDescent="0.45">
      <c r="A59" s="2">
        <v>1</v>
      </c>
      <c r="B59">
        <v>0</v>
      </c>
    </row>
    <row r="60" spans="1:10" x14ac:dyDescent="0.45">
      <c r="A60" s="2">
        <v>0.9</v>
      </c>
      <c r="B60">
        <v>200</v>
      </c>
    </row>
    <row r="61" spans="1:10" x14ac:dyDescent="0.45">
      <c r="A61" s="2">
        <v>0.8</v>
      </c>
      <c r="B61">
        <v>400</v>
      </c>
    </row>
    <row r="62" spans="1:10" x14ac:dyDescent="0.45">
      <c r="A62" s="2">
        <v>0.7</v>
      </c>
      <c r="B62">
        <v>600</v>
      </c>
    </row>
    <row r="63" spans="1:10" x14ac:dyDescent="0.45">
      <c r="A63" s="2">
        <v>0.6</v>
      </c>
      <c r="B63">
        <v>800</v>
      </c>
    </row>
  </sheetData>
  <mergeCells count="16">
    <mergeCell ref="A17:B17"/>
    <mergeCell ref="A1:B1"/>
    <mergeCell ref="G2:J2"/>
    <mergeCell ref="G8:J8"/>
    <mergeCell ref="A9:B9"/>
    <mergeCell ref="G14:J14"/>
    <mergeCell ref="A41:B41"/>
    <mergeCell ref="G44:J44"/>
    <mergeCell ref="A49:B49"/>
    <mergeCell ref="A57:B57"/>
    <mergeCell ref="G20:J20"/>
    <mergeCell ref="A25:B25"/>
    <mergeCell ref="G26:J26"/>
    <mergeCell ref="G32:J32"/>
    <mergeCell ref="A33:B33"/>
    <mergeCell ref="G38:J38"/>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FF545-F85C-40B9-B403-BE4321DA019D}">
  <sheetPr codeName="Sheet5"/>
  <dimension ref="A1:C14"/>
  <sheetViews>
    <sheetView zoomScale="140" zoomScaleNormal="140" workbookViewId="0">
      <selection activeCell="C14" sqref="C14"/>
    </sheetView>
  </sheetViews>
  <sheetFormatPr defaultRowHeight="14.25" x14ac:dyDescent="0.45"/>
  <cols>
    <col min="1" max="1" width="21.86328125" bestFit="1" customWidth="1"/>
    <col min="2" max="2" width="14.86328125" customWidth="1"/>
  </cols>
  <sheetData>
    <row r="1" spans="1:3" x14ac:dyDescent="0.45">
      <c r="A1" s="225" t="s">
        <v>437</v>
      </c>
      <c r="B1" s="225"/>
      <c r="C1" s="225"/>
    </row>
    <row r="2" spans="1:3" x14ac:dyDescent="0.45">
      <c r="A2" s="3" t="s">
        <v>8</v>
      </c>
      <c r="B2" s="3" t="s">
        <v>9</v>
      </c>
      <c r="C2" s="3" t="s">
        <v>10</v>
      </c>
    </row>
    <row r="3" spans="1:3" x14ac:dyDescent="0.45">
      <c r="A3" s="3" t="s">
        <v>0</v>
      </c>
      <c r="B3" s="58">
        <v>86000</v>
      </c>
      <c r="C3" s="4">
        <f>VLOOKUP(B3,Reference!S:T,2,FALSE)</f>
        <v>-3000</v>
      </c>
    </row>
    <row r="4" spans="1:3" x14ac:dyDescent="0.45">
      <c r="A4" s="3" t="s">
        <v>1</v>
      </c>
      <c r="B4" s="59" t="s">
        <v>26</v>
      </c>
      <c r="C4" s="4">
        <f>VLOOKUP(B4,Reference!G:H,2,FALSE)</f>
        <v>2000</v>
      </c>
    </row>
    <row r="5" spans="1:3" x14ac:dyDescent="0.45">
      <c r="A5" s="3" t="s">
        <v>2</v>
      </c>
      <c r="B5" s="59" t="s">
        <v>23</v>
      </c>
      <c r="C5" s="4">
        <f>VLOOKUP(B5,Reference!P:Q,2,FALSE)</f>
        <v>3200</v>
      </c>
    </row>
    <row r="6" spans="1:3" x14ac:dyDescent="0.45">
      <c r="A6" s="3" t="s">
        <v>435</v>
      </c>
      <c r="B6" s="59" t="s">
        <v>427</v>
      </c>
      <c r="C6" s="4">
        <f>VLOOKUP(B6,Reference!D:E,2,FALSE)</f>
        <v>0</v>
      </c>
    </row>
    <row r="7" spans="1:3" x14ac:dyDescent="0.45">
      <c r="A7" s="3" t="s">
        <v>4</v>
      </c>
      <c r="B7" s="60">
        <v>44378</v>
      </c>
      <c r="C7" s="4">
        <f>VLOOKUP(B7,Reference!J:K,2,FALSE)</f>
        <v>1200</v>
      </c>
    </row>
    <row r="8" spans="1:3" x14ac:dyDescent="0.45">
      <c r="A8" s="3" t="s">
        <v>5</v>
      </c>
      <c r="B8" s="61">
        <v>0.08</v>
      </c>
      <c r="C8" s="4">
        <f>VLOOKUP(B8,Reference!A:B,2,FALSE)</f>
        <v>400</v>
      </c>
    </row>
    <row r="9" spans="1:3" x14ac:dyDescent="0.45">
      <c r="A9" s="3" t="s">
        <v>6</v>
      </c>
      <c r="B9" s="59" t="s">
        <v>428</v>
      </c>
      <c r="C9" s="4">
        <f>VLOOKUP(B9,Reference!V:W,2,FALSE)</f>
        <v>1200</v>
      </c>
    </row>
    <row r="10" spans="1:3" x14ac:dyDescent="0.45">
      <c r="A10" s="3" t="s">
        <v>7</v>
      </c>
      <c r="B10" s="61">
        <v>1</v>
      </c>
      <c r="C10" s="4">
        <f>VLOOKUP(B10,Reference!M:N,2,FALSE)</f>
        <v>0</v>
      </c>
    </row>
    <row r="11" spans="1:3" x14ac:dyDescent="0.45">
      <c r="B11" s="173" t="s">
        <v>444</v>
      </c>
      <c r="C11" s="174">
        <f>SUM(C3:C10)</f>
        <v>5000</v>
      </c>
    </row>
    <row r="12" spans="1:3" x14ac:dyDescent="0.45">
      <c r="B12" s="173"/>
      <c r="C12" s="173"/>
    </row>
    <row r="13" spans="1:3" x14ac:dyDescent="0.45">
      <c r="B13" s="173" t="s">
        <v>436</v>
      </c>
      <c r="C13" s="157">
        <f>(Reference!W9)</f>
        <v>13200</v>
      </c>
    </row>
    <row r="14" spans="1:3" x14ac:dyDescent="0.45">
      <c r="B14" s="173" t="s">
        <v>443</v>
      </c>
      <c r="C14" s="174">
        <f>C13-C11</f>
        <v>8200</v>
      </c>
    </row>
  </sheetData>
  <mergeCells count="1">
    <mergeCell ref="A1:C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D2DF884A-579F-4166-A2A4-90F4A7EF8A39}">
          <x14:formula1>
            <xm:f>Reference!$S$3:$S$7</xm:f>
          </x14:formula1>
          <xm:sqref>B3</xm:sqref>
        </x14:dataValidation>
        <x14:dataValidation type="list" allowBlank="1" showInputMessage="1" showErrorMessage="1" xr:uid="{C54E80D9-355D-4523-AD39-28E16BD4F481}">
          <x14:formula1>
            <xm:f>Reference!$G$3:$G$7</xm:f>
          </x14:formula1>
          <xm:sqref>B4</xm:sqref>
        </x14:dataValidation>
        <x14:dataValidation type="list" allowBlank="1" showInputMessage="1" showErrorMessage="1" xr:uid="{BEAC6300-B09D-44BC-8F01-DB849C19EA41}">
          <x14:formula1>
            <xm:f>Reference!$P$3:$P$7</xm:f>
          </x14:formula1>
          <xm:sqref>B5</xm:sqref>
        </x14:dataValidation>
        <x14:dataValidation type="list" allowBlank="1" showInputMessage="1" showErrorMessage="1" xr:uid="{A7C69D82-A120-443A-AB62-C6F9733EF083}">
          <x14:formula1>
            <xm:f>Reference!$D$3:$D$7</xm:f>
          </x14:formula1>
          <xm:sqref>B6</xm:sqref>
        </x14:dataValidation>
        <x14:dataValidation type="list" allowBlank="1" showInputMessage="1" showErrorMessage="1" xr:uid="{0D268869-44B1-4519-8A3C-C2957F3341A8}">
          <x14:formula1>
            <xm:f>Reference!$J$3:$J$7</xm:f>
          </x14:formula1>
          <xm:sqref>B7</xm:sqref>
        </x14:dataValidation>
        <x14:dataValidation type="list" allowBlank="1" showInputMessage="1" showErrorMessage="1" xr:uid="{73811102-E264-4717-9860-19D8BED757A6}">
          <x14:formula1>
            <xm:f>Reference!$A$3:$A$7</xm:f>
          </x14:formula1>
          <xm:sqref>B8</xm:sqref>
        </x14:dataValidation>
        <x14:dataValidation type="list" allowBlank="1" showInputMessage="1" showErrorMessage="1" xr:uid="{D097905A-81EE-4321-B545-BF5DD3CA333E}">
          <x14:formula1>
            <xm:f>Reference!$V$3:$V$7</xm:f>
          </x14:formula1>
          <xm:sqref>B9</xm:sqref>
        </x14:dataValidation>
        <x14:dataValidation type="list" allowBlank="1" showInputMessage="1" showErrorMessage="1" xr:uid="{E2DB346B-E400-4E28-96ED-36E51DFA163F}">
          <x14:formula1>
            <xm:f>Reference!$M$3:$M$7</xm:f>
          </x14:formula1>
          <xm:sqref>B10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205BB-A383-4672-B22D-62758EF898DA}">
  <sheetPr codeName="Sheet6"/>
  <dimension ref="A1:W9"/>
  <sheetViews>
    <sheetView zoomScale="130" zoomScaleNormal="130" workbookViewId="0">
      <selection activeCell="B3" sqref="B3"/>
    </sheetView>
  </sheetViews>
  <sheetFormatPr defaultRowHeight="14.25" x14ac:dyDescent="0.45"/>
  <cols>
    <col min="1" max="1" width="8" bestFit="1" customWidth="1"/>
    <col min="2" max="2" width="5.86328125" bestFit="1" customWidth="1"/>
    <col min="3" max="3" width="4.59765625" customWidth="1"/>
    <col min="4" max="4" width="8.59765625" bestFit="1" customWidth="1"/>
    <col min="5" max="5" width="5.86328125" bestFit="1" customWidth="1"/>
    <col min="6" max="6" width="4.59765625" customWidth="1"/>
    <col min="7" max="7" width="7.1328125" bestFit="1" customWidth="1"/>
    <col min="8" max="8" width="5.86328125" bestFit="1" customWidth="1"/>
    <col min="9" max="9" width="4.59765625" customWidth="1"/>
    <col min="10" max="10" width="9.86328125" bestFit="1" customWidth="1"/>
    <col min="11" max="11" width="5.86328125" bestFit="1" customWidth="1"/>
    <col min="12" max="12" width="4.59765625" customWidth="1"/>
    <col min="13" max="14" width="8.1328125" customWidth="1"/>
    <col min="15" max="15" width="4.59765625" customWidth="1"/>
    <col min="16" max="17" width="9.265625" customWidth="1"/>
    <col min="18" max="18" width="4.59765625" customWidth="1"/>
    <col min="19" max="19" width="10.1328125" bestFit="1" customWidth="1"/>
    <col min="20" max="20" width="5.86328125" bestFit="1" customWidth="1"/>
    <col min="21" max="21" width="4.59765625" customWidth="1"/>
    <col min="22" max="22" width="12.46484375" bestFit="1" customWidth="1"/>
    <col min="23" max="23" width="5.86328125" bestFit="1" customWidth="1"/>
  </cols>
  <sheetData>
    <row r="1" spans="1:23" x14ac:dyDescent="0.45">
      <c r="A1" s="225" t="s">
        <v>5</v>
      </c>
      <c r="B1" s="225"/>
      <c r="C1" s="3"/>
      <c r="D1" s="225" t="s">
        <v>435</v>
      </c>
      <c r="E1" s="225"/>
      <c r="F1" s="3"/>
      <c r="G1" s="225" t="s">
        <v>1</v>
      </c>
      <c r="H1" s="225"/>
      <c r="I1" s="3"/>
      <c r="J1" s="225" t="s">
        <v>4</v>
      </c>
      <c r="K1" s="225"/>
      <c r="L1" s="3"/>
      <c r="M1" s="225" t="s">
        <v>12</v>
      </c>
      <c r="N1" s="225"/>
      <c r="O1" s="3"/>
      <c r="P1" s="225" t="s">
        <v>13</v>
      </c>
      <c r="Q1" s="225"/>
      <c r="R1" s="3"/>
      <c r="S1" s="225" t="s">
        <v>0</v>
      </c>
      <c r="T1" s="225"/>
      <c r="U1" s="3"/>
      <c r="V1" s="225" t="s">
        <v>438</v>
      </c>
      <c r="W1" s="225"/>
    </row>
    <row r="2" spans="1:23" x14ac:dyDescent="0.45">
      <c r="A2" s="169" t="s">
        <v>11</v>
      </c>
      <c r="B2" s="169" t="s">
        <v>10</v>
      </c>
      <c r="C2" s="3"/>
      <c r="D2" s="169" t="s">
        <v>11</v>
      </c>
      <c r="E2" s="169" t="s">
        <v>10</v>
      </c>
      <c r="F2" s="3"/>
      <c r="G2" s="169" t="s">
        <v>11</v>
      </c>
      <c r="H2" s="169" t="s">
        <v>10</v>
      </c>
      <c r="I2" s="3"/>
      <c r="J2" s="169" t="s">
        <v>11</v>
      </c>
      <c r="K2" s="169" t="s">
        <v>10</v>
      </c>
      <c r="L2" s="3"/>
      <c r="M2" s="169" t="s">
        <v>11</v>
      </c>
      <c r="N2" s="169" t="s">
        <v>10</v>
      </c>
      <c r="O2" s="3"/>
      <c r="P2" s="169" t="s">
        <v>11</v>
      </c>
      <c r="Q2" s="169" t="s">
        <v>10</v>
      </c>
      <c r="R2" s="3"/>
      <c r="S2" s="169" t="s">
        <v>11</v>
      </c>
      <c r="T2" s="169" t="s">
        <v>10</v>
      </c>
      <c r="U2" s="3"/>
      <c r="V2" s="169" t="s">
        <v>11</v>
      </c>
      <c r="W2" s="169" t="s">
        <v>10</v>
      </c>
    </row>
    <row r="3" spans="1:23" x14ac:dyDescent="0.45">
      <c r="A3" s="2">
        <v>0.1</v>
      </c>
      <c r="B3">
        <v>0</v>
      </c>
      <c r="D3" s="48" t="s">
        <v>423</v>
      </c>
      <c r="E3" s="8">
        <v>-2400</v>
      </c>
      <c r="G3" t="s">
        <v>24</v>
      </c>
      <c r="H3">
        <v>0</v>
      </c>
      <c r="J3" s="172">
        <v>44348</v>
      </c>
      <c r="K3" s="8">
        <v>0</v>
      </c>
      <c r="M3" s="2">
        <v>1</v>
      </c>
      <c r="N3">
        <v>0</v>
      </c>
      <c r="P3" s="8" t="s">
        <v>19</v>
      </c>
      <c r="Q3" s="8">
        <v>0</v>
      </c>
      <c r="S3" s="1">
        <v>90000</v>
      </c>
      <c r="T3">
        <v>-6000</v>
      </c>
      <c r="V3" s="48" t="s">
        <v>432</v>
      </c>
      <c r="W3" s="8">
        <v>0</v>
      </c>
    </row>
    <row r="4" spans="1:23" x14ac:dyDescent="0.45">
      <c r="A4" s="2">
        <v>0.08</v>
      </c>
      <c r="B4">
        <v>400</v>
      </c>
      <c r="D4" s="48" t="s">
        <v>424</v>
      </c>
      <c r="E4" s="8">
        <v>-1800</v>
      </c>
      <c r="G4" t="s">
        <v>25</v>
      </c>
      <c r="H4">
        <v>1000</v>
      </c>
      <c r="J4" s="172">
        <v>44362</v>
      </c>
      <c r="K4" s="8">
        <v>600</v>
      </c>
      <c r="M4" s="2">
        <v>0.9</v>
      </c>
      <c r="N4">
        <v>200</v>
      </c>
      <c r="P4" s="8" t="s">
        <v>20</v>
      </c>
      <c r="Q4" s="8">
        <v>800</v>
      </c>
      <c r="S4" s="1">
        <f>S3-2000</f>
        <v>88000</v>
      </c>
      <c r="T4">
        <v>-4500</v>
      </c>
      <c r="V4" s="48" t="s">
        <v>431</v>
      </c>
      <c r="W4" s="8">
        <v>300</v>
      </c>
    </row>
    <row r="5" spans="1:23" x14ac:dyDescent="0.45">
      <c r="A5" s="2">
        <v>0.06</v>
      </c>
      <c r="B5">
        <v>800</v>
      </c>
      <c r="D5" s="48" t="s">
        <v>425</v>
      </c>
      <c r="E5" s="8">
        <v>-1200</v>
      </c>
      <c r="G5" t="s">
        <v>26</v>
      </c>
      <c r="H5">
        <v>2000</v>
      </c>
      <c r="J5" s="172">
        <v>44378</v>
      </c>
      <c r="K5" s="8">
        <v>1200</v>
      </c>
      <c r="M5" s="2">
        <v>0.8</v>
      </c>
      <c r="N5">
        <v>400</v>
      </c>
      <c r="P5" s="8" t="s">
        <v>21</v>
      </c>
      <c r="Q5" s="8">
        <v>1600</v>
      </c>
      <c r="S5" s="1">
        <f>S4-2000</f>
        <v>86000</v>
      </c>
      <c r="T5">
        <v>-3000</v>
      </c>
      <c r="V5" s="48" t="s">
        <v>429</v>
      </c>
      <c r="W5" s="8">
        <v>600</v>
      </c>
    </row>
    <row r="6" spans="1:23" x14ac:dyDescent="0.45">
      <c r="A6" s="2">
        <v>0.04</v>
      </c>
      <c r="B6">
        <v>1200</v>
      </c>
      <c r="D6" s="48" t="s">
        <v>426</v>
      </c>
      <c r="E6" s="8">
        <v>-600</v>
      </c>
      <c r="G6" t="s">
        <v>27</v>
      </c>
      <c r="H6">
        <v>3000</v>
      </c>
      <c r="J6" s="172">
        <v>44392</v>
      </c>
      <c r="K6" s="8">
        <v>1800</v>
      </c>
      <c r="M6" s="2">
        <v>0.7</v>
      </c>
      <c r="N6">
        <v>600</v>
      </c>
      <c r="P6" s="8" t="s">
        <v>22</v>
      </c>
      <c r="Q6" s="8">
        <v>2400</v>
      </c>
      <c r="S6" s="1">
        <f>S5-2000</f>
        <v>84000</v>
      </c>
      <c r="T6">
        <v>-1500</v>
      </c>
      <c r="V6" s="48" t="s">
        <v>430</v>
      </c>
      <c r="W6" s="8">
        <v>900</v>
      </c>
    </row>
    <row r="7" spans="1:23" x14ac:dyDescent="0.45">
      <c r="A7" s="2">
        <v>0.02</v>
      </c>
      <c r="B7">
        <v>1600</v>
      </c>
      <c r="D7" s="48" t="s">
        <v>427</v>
      </c>
      <c r="E7" s="8">
        <v>0</v>
      </c>
      <c r="G7" t="s">
        <v>28</v>
      </c>
      <c r="H7">
        <v>4000</v>
      </c>
      <c r="J7" s="172">
        <v>44409</v>
      </c>
      <c r="K7" s="8">
        <v>2400</v>
      </c>
      <c r="M7" s="2">
        <v>0.6</v>
      </c>
      <c r="N7">
        <v>800</v>
      </c>
      <c r="P7" s="8" t="s">
        <v>23</v>
      </c>
      <c r="Q7" s="8">
        <v>3200</v>
      </c>
      <c r="S7" s="1">
        <f>S6-2000</f>
        <v>82000</v>
      </c>
      <c r="T7">
        <v>0</v>
      </c>
      <c r="V7" s="48" t="s">
        <v>428</v>
      </c>
      <c r="W7" s="8">
        <v>1200</v>
      </c>
    </row>
    <row r="9" spans="1:23" x14ac:dyDescent="0.45">
      <c r="V9" s="3" t="s">
        <v>436</v>
      </c>
      <c r="W9" s="3">
        <f>SUM(W7+T7+Q7+N7+K7+H7+E7+B7)</f>
        <v>13200</v>
      </c>
    </row>
  </sheetData>
  <mergeCells count="8">
    <mergeCell ref="S1:T1"/>
    <mergeCell ref="V1:W1"/>
    <mergeCell ref="A1:B1"/>
    <mergeCell ref="D1:E1"/>
    <mergeCell ref="G1:H1"/>
    <mergeCell ref="J1:K1"/>
    <mergeCell ref="M1:N1"/>
    <mergeCell ref="P1:Q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My Needs, Offerings</vt:lpstr>
      <vt:lpstr>Partners' Needs, Offerings</vt:lpstr>
      <vt:lpstr>ID Power Partnerships</vt:lpstr>
      <vt:lpstr>MESO- Ex.</vt:lpstr>
      <vt:lpstr>ScoringSystem- Ex. CEO Hire</vt:lpstr>
      <vt:lpstr>Calculator</vt:lpstr>
      <vt:lpstr>Reference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Wooleyhand</dc:creator>
  <cp:lastModifiedBy>Chris A</cp:lastModifiedBy>
  <dcterms:created xsi:type="dcterms:W3CDTF">2021-11-04T00:45:33Z</dcterms:created>
  <dcterms:modified xsi:type="dcterms:W3CDTF">2025-04-12T07:31:12Z</dcterms:modified>
</cp:coreProperties>
</file>